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D:\KIKE BRIEVA\2023\PLANES ESTRATEGICOS 2023\PLANEACIÓN\PLAN DE ACCIÓN 2023\"/>
    </mc:Choice>
  </mc:AlternateContent>
  <xr:revisionPtr revIDLastSave="0" documentId="13_ncr:1_{29B4A59A-22A8-42F7-98FB-C0FC478B3B15}" xr6:coauthVersionLast="47" xr6:coauthVersionMax="47" xr10:uidLastSave="{00000000-0000-0000-0000-000000000000}"/>
  <bookViews>
    <workbookView xWindow="-120" yWindow="-120" windowWidth="20730" windowHeight="11160" activeTab="1" xr2:uid="{00000000-000D-0000-FFFF-FFFF00000000}"/>
  </bookViews>
  <sheets>
    <sheet name="INSTRUCTIVO" sheetId="3" r:id="rId1"/>
    <sheet name="PLAN DE ACCIÓ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18" i="1" l="1"/>
  <c r="BF18" i="1"/>
  <c r="AP32" i="1"/>
  <c r="AP34" i="1"/>
  <c r="AP30" i="1"/>
  <c r="AP29" i="1"/>
  <c r="AP27" i="1"/>
  <c r="AP28" i="1"/>
  <c r="AP13" i="1"/>
  <c r="AP23" i="1"/>
  <c r="AP22" i="1"/>
  <c r="AP19" i="1"/>
  <c r="AP18" i="1"/>
  <c r="U36" i="1"/>
  <c r="U35" i="1"/>
  <c r="U18" i="1"/>
  <c r="U10" i="1"/>
  <c r="AQ49" i="1"/>
  <c r="AX36" i="1"/>
  <c r="AY36" i="1"/>
  <c r="AY31" i="1"/>
  <c r="AY32" i="1"/>
  <c r="AY33" i="1"/>
  <c r="AY34" i="1"/>
  <c r="AY35" i="1"/>
  <c r="AY30" i="1"/>
  <c r="AW31" i="1"/>
  <c r="AV31" i="1"/>
  <c r="AX30" i="1"/>
  <c r="AX31" i="1"/>
  <c r="AX32" i="1"/>
  <c r="AX33" i="1"/>
  <c r="AX34" i="1"/>
  <c r="AX35" i="1"/>
  <c r="AX29" i="1"/>
  <c r="AX28" i="1"/>
  <c r="AX27" i="1"/>
  <c r="AN24" i="1"/>
  <c r="AM24" i="1"/>
  <c r="AL24" i="1"/>
  <c r="AK24" i="1"/>
  <c r="AX22" i="1"/>
  <c r="AV20" i="1"/>
  <c r="AT19" i="1"/>
  <c r="AR19" i="1"/>
  <c r="AR20" i="1" s="1"/>
  <c r="AY18" i="1"/>
  <c r="AX18" i="1"/>
  <c r="AX15" i="1"/>
  <c r="AL16" i="1"/>
  <c r="AL18" i="1" s="1"/>
  <c r="AL19" i="1" s="1"/>
  <c r="AL20" i="1" s="1"/>
  <c r="AM16" i="1"/>
  <c r="AM18" i="1" s="1"/>
  <c r="AM19" i="1" s="1"/>
  <c r="AM20" i="1" s="1"/>
  <c r="AN16" i="1"/>
  <c r="AN18" i="1" s="1"/>
  <c r="AN19" i="1" s="1"/>
  <c r="AN20" i="1" s="1"/>
  <c r="AO16" i="1"/>
  <c r="AX16" i="1" s="1"/>
  <c r="AR16" i="1"/>
  <c r="AT16" i="1"/>
  <c r="AU16" i="1"/>
  <c r="AK16" i="1"/>
  <c r="AK18" i="1" s="1"/>
  <c r="AK19" i="1" s="1"/>
  <c r="AK20" i="1" s="1"/>
  <c r="AW15" i="1"/>
  <c r="AW16" i="1" s="1"/>
  <c r="AW20" i="1" s="1"/>
  <c r="AY14" i="1"/>
  <c r="AX14" i="1"/>
  <c r="AL13" i="1"/>
  <c r="AL14" i="1" s="1"/>
  <c r="AM13" i="1"/>
  <c r="AM14" i="1" s="1"/>
  <c r="AN13" i="1"/>
  <c r="AN14" i="1" s="1"/>
  <c r="AK13" i="1"/>
  <c r="AK14" i="1" s="1"/>
  <c r="AY10" i="1"/>
  <c r="AX10" i="1"/>
  <c r="AX11" i="1"/>
  <c r="AX12" i="1"/>
  <c r="AR21" i="1" l="1"/>
  <c r="AR22" i="1" s="1"/>
  <c r="AR23" i="1" s="1"/>
  <c r="S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8" authorId="0" shapeId="0" xr:uid="{00000000-0006-0000-0100-000001000000}">
      <text>
        <r>
          <rPr>
            <b/>
            <sz val="9"/>
            <color indexed="81"/>
            <rFont val="Tahoma"/>
            <family val="2"/>
          </rPr>
          <t>USUARIO:
1. BIEN
2. SERVICIO</t>
        </r>
        <r>
          <rPr>
            <sz val="9"/>
            <color indexed="81"/>
            <rFont val="Tahoma"/>
            <family val="2"/>
          </rPr>
          <t xml:space="preserve">
</t>
        </r>
      </text>
    </comment>
    <comment ref="AD8"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G8"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R8"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AW8" authorId="2" shapeId="0" xr:uid="{00000000-0006-0000-0100-000005000000}">
      <text>
        <r>
          <rPr>
            <sz val="9"/>
            <color indexed="81"/>
            <rFont val="Tahoma"/>
            <family val="2"/>
          </rPr>
          <t xml:space="preserve">VER ANEXO 1
</t>
        </r>
      </text>
    </comment>
    <comment ref="AX8" authorId="2" shapeId="0" xr:uid="{00000000-0006-0000-0100-000006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<sst xmlns="http://schemas.openxmlformats.org/spreadsheetml/2006/main" count="859" uniqueCount="351">
  <si>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</si>
  <si>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</si>
  <si>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</si>
  <si>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</si>
  <si>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</si>
  <si>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</si>
  <si>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</si>
  <si>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</si>
  <si>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</si>
  <si>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</si>
  <si>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</si>
  <si>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</si>
  <si>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</si>
  <si>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</si>
  <si>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</si>
  <si>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</si>
  <si>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</si>
  <si>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</si>
  <si>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</si>
  <si>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</si>
  <si>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</si>
  <si>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</si>
  <si>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</si>
  <si>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</si>
  <si>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</si>
  <si>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</si>
  <si>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</si>
  <si>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</si>
  <si>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</si>
  <si>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</si>
  <si>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</si>
  <si>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</si>
  <si>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</si>
  <si>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</si>
  <si>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</si>
  <si>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</si>
  <si>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</si>
  <si>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</si>
  <si>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</si>
  <si>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</si>
  <si>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</si>
  <si>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</si>
  <si>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</si>
  <si>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</si>
  <si>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</si>
  <si>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</si>
  <si>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</si>
  <si>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</si>
  <si>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</si>
  <si>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Objetivo de Desarrollo Sostenible</t>
  </si>
  <si>
    <t>Dimensiones del MIPG</t>
  </si>
  <si>
    <t>Políticas de Gestión y Desempeño Institucional</t>
  </si>
  <si>
    <t>Proceso asociado</t>
  </si>
  <si>
    <t>Objetivo Institucional</t>
  </si>
  <si>
    <t xml:space="preserve">ARTICULACION </t>
  </si>
  <si>
    <t>PLAN DE ACCION -INFORMACION DE ACTIVIDADES</t>
  </si>
  <si>
    <t xml:space="preserve">RIESGOS ASOCIADOS AL PROCESO </t>
  </si>
  <si>
    <t>CONTROLES ESTABLECIDOS PARA LOS RIESGOS</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</si>
  <si>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</si>
  <si>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</si>
  <si>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</si>
  <si>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</si>
  <si>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</si>
  <si>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</si>
  <si>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</si>
  <si>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</si>
  <si>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</si>
  <si>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</si>
  <si>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</si>
  <si>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</si>
  <si>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</si>
  <si>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</si>
  <si>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</si>
  <si>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</si>
  <si>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</si>
  <si>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</si>
  <si>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</si>
  <si>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</si>
  <si>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</si>
  <si>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</si>
  <si>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</si>
  <si>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</si>
  <si>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</si>
  <si>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</si>
  <si>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</si>
  <si>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</si>
  <si>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fin  del proyecto a partir del cual se desarrollara el programa con el que se articula.</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</si>
  <si>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</si>
  <si>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</si>
  <si>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</si>
  <si>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</si>
  <si>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</si>
  <si>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 xml:space="preserve">Nombre de la dependencian responsable </t>
  </si>
  <si>
    <t>Nombre de la personaa encargada de supervisar las actividades del proyecto encaminadas a conseguir la meta propuesta.</t>
  </si>
  <si>
    <t>Nombre de la fuente de recursos con lo que financiara la actividad</t>
  </si>
  <si>
    <t>INSTRUCTIVO PARA EL DILIGENCIAMIENTO DEL PLAN DE ACCION VIGENCIA 2023</t>
  </si>
  <si>
    <t>En esta casilla colocar si es necesaria la contratacion</t>
  </si>
  <si>
    <t>Si es necesario la contrtacion descripcion el medio por el cual se hará</t>
  </si>
  <si>
    <t>Fecha tentativa de incio del proceso de contratacion.</t>
  </si>
  <si>
    <t>Colocar en esta casilla cada uno de los controles formulados para cada riesgo identificado en el proceso definido asociado a las actividades del proyecto.</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</si>
  <si>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</si>
  <si>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Mencionar la modalidad de contratacion selecionada. Licitacion Publica, concurso de meritos, selección abreviada, minima cuatia, contrtacion directa.</t>
  </si>
  <si>
    <t>Mencionar el rubro del presupuesto que abarca el sector de su competencia.</t>
  </si>
  <si>
    <t>Mencionar el Código numérico que identifica el concepto del Gasto (Funcionamiento, Deuda Inversión) y el cual es definido en el Decreto de Liquidación.</t>
  </si>
  <si>
    <t>Valor numerico en pesos  del Plan Operativo anual de inversion asignado al rubro presupuestal.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</si>
  <si>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</si>
  <si>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FUENTE ASIGNADA POR EL ACUERDO DE PRESUPUESTO</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</si>
  <si>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</si>
  <si>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 aquí el objetivo colocado  en el proceso con el que te articulas. En la gestion por proceso</t>
  </si>
  <si>
    <t xml:space="preserve">Nombre de la fuente origen de los recursos
1. Recursos Propios - ICLD
2. SGP
3. Donaciones
</t>
  </si>
  <si>
    <t>Indicar el avance cualitativo de la meta y relación de la evidencia aportada para la verificación de cada reporte</t>
  </si>
  <si>
    <t xml:space="preserve">Colocar en esta casilla cada uno de los riesgos identificados en el proceso definido, COLOCADO EN LA  COLUMNA W y desarrollado en la caracterizacion de la gestion por proceso.  asociado a las actividades del proyecto. </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</si>
  <si>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</si>
  <si>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</si>
  <si>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CARTAGENA TRANSPARENTE</t>
  </si>
  <si>
    <t>CONVIVENCIA Y SEGURIDAD PARA LA GOBERNABILIDAD</t>
  </si>
  <si>
    <t>Tasa de Homicidio por cien mil habitantes (por curso de vida)</t>
  </si>
  <si>
    <t>19,02
Fuente Policía Metropolitana</t>
  </si>
  <si>
    <t>Reducir a 17,02 la tasa de Homicidios en el Distrito de Cartagena (porcurso de vida)</t>
  </si>
  <si>
    <t>TASA</t>
  </si>
  <si>
    <t>IMPLEMENTACIÓN Y SOSTENIMIENTO DE LAS HERRAMIENTAS TECNOLÓGICAS PARA LA SEGURIDAD Y SOCORRO</t>
  </si>
  <si>
    <t>Número de cámaras de video vigilancia adicionles dotadas e instaladas</t>
  </si>
  <si>
    <t>UNIDAD</t>
  </si>
  <si>
    <t>Dotar e instalar 107 cámaras de video vigilancia adicionales como componente del SIES Cartagena Instaladas</t>
  </si>
  <si>
    <t>Número de equipos de comunicación par los organismos de seguridad, socorro y convivencia entregados</t>
  </si>
  <si>
    <t>Entregar 585 Equipos de comunicación para los organismos de seguridad, socorro y convivencia como componente del SIES Cartagen</t>
  </si>
  <si>
    <t>Número de Alarmas Comunitarias adicionales instaladas</t>
  </si>
  <si>
    <t>Instalar 100 Alarmas comunitarias adicionales como componente del SIES Cartagena</t>
  </si>
  <si>
    <t>OPTIMIZACIÓN DE LA INFRAESTRUCTURA Y MOVILIDAD DE LOS ORGANISMOS DE SEGURIDAD Y SOCORRO</t>
  </si>
  <si>
    <t>Número de infraestructuras para la seguridad en el Distrito de Cartagena entregadas</t>
  </si>
  <si>
    <t>Entregar 4 infraestructuras para la seguridad en el distrito de Cartagena</t>
  </si>
  <si>
    <t>Número de vehículos a los organismos de seguridad,socorro y convivencia ciudadana entregadas</t>
  </si>
  <si>
    <t>Entregar 20 vehículos a los organismos de seguridad, socorroy convivenci ciudadana.</t>
  </si>
  <si>
    <t>VIGILANCIA DE LAS PLAYAS DEL DISTRITO DE CARTAGENAA</t>
  </si>
  <si>
    <t>Número de Garitas adicionales de Salvavidas Instaladas</t>
  </si>
  <si>
    <t xml:space="preserve">Instalar 5 garitas en las playas Adicionales para salvavidas </t>
  </si>
  <si>
    <t>Número de metros lineales de playas en el Distrito de Cartagena señalizados</t>
  </si>
  <si>
    <t>Señalizar 1000 metros lineales de playas en el Distrito de Cartagena</t>
  </si>
  <si>
    <t>Número de Avisos de prevención para las playas de Cartagena Instalados</t>
  </si>
  <si>
    <t>Colocar 20 avisos de Información y prevención para las playas de Cartagena</t>
  </si>
  <si>
    <t>CONVIVENCIA PARA LA SEGURIDAD</t>
  </si>
  <si>
    <t>Número de Personas formadas en Normas de conducta y Convivencia Ciudadana</t>
  </si>
  <si>
    <t>Divulgar a 20000 personas las normas de conducta y convivencia ciudadana en Cartagena.</t>
  </si>
  <si>
    <t>Número de Habitantes de Cartagena Formados como gestores de convivencia</t>
  </si>
  <si>
    <t>Formar a dos mil (2000) habitantes de Cartagena como gestores de convivencia ciudadana</t>
  </si>
  <si>
    <t>X</t>
  </si>
  <si>
    <t>Servicio de vigilancia a través de cámaras de seguridad</t>
  </si>
  <si>
    <t>Servicio de educación informal</t>
  </si>
  <si>
    <t>Servicio de inteligencia técnica</t>
  </si>
  <si>
    <t>Estaciones de policía construidas y dotadas</t>
  </si>
  <si>
    <t>Servicio de dotación para la movilidad operacional y el apoyo logístico</t>
  </si>
  <si>
    <t>IMPLEMENTACIÓN Y SOSTENIMIENTO DE HERRAMIENTAS TECNOLÓGICAS PARA SEGURIDAD Y SOCORRO EN CARTAGENA DE INDIAS</t>
  </si>
  <si>
    <t>FORTALECIMIENTO LOGÍSTICO PARA LA SEGURIDAD, CONVIVENCIA, JUSTICIA Y SOCORRO EN  CARTAGENA DE INDIAS</t>
  </si>
  <si>
    <t>IMPLEMENTACIÓN DEL PROGRAMA VIGILANCIA DE LAS PLAYAS DEL DISTRITO DE  CARTAGENA DE INDIAS</t>
  </si>
  <si>
    <t>CONSTRUCCIÓN DE CONVIVENCIA PARA LA SEGURIDAD EN CARTAGENA DE INDIAS</t>
  </si>
  <si>
    <t>ELABORACIÓN, SEGUIMIENTO Y EVALUACIÓN DE LAS ACTIVIDADES PLANTEADAS PARA LA VIGENCIA 2023 EN EL PLAN INSTITUCIONAL DE ARCHIVOS DE LA ENTIDAD ­PINAR</t>
  </si>
  <si>
    <t>ELABORACIÓN, SEGUIMIENTO Y EVALUACIÓN DE LAS ACTIVIDADES PLANTEADAS PARA LA VIGENCIA 2023 EN EL PLAN ANUAL DE ADQUISICIONES</t>
  </si>
  <si>
    <t>ELABORACIÓN, SEGUIMIENTO Y EVALUACIÓN DE LAS ACTIVIDADES PLANTEADAS PARA LA VIGENCIA 2023 EN EL PLAN ANUAL DE VACANTES</t>
  </si>
  <si>
    <t>ELABORACIÓN, SEGUIMIENTO Y EVALUACIÓN DE LAS ACTIVIDADES PLANTEADAS PARA LA VIGENCIA 2023 EN EL PLAN DE PREVISIÓN DE RECURSOS HUMANOS</t>
  </si>
  <si>
    <t>ELABORACIÓN, SEGUIMIENTO Y EVALUACIÓN DE LAS ACTIVIDADES PLANTEADAS PARA LA VIGENCIA 2023 EN EL PLAN ESTRATÉGICO DE TALENTO HUMANO</t>
  </si>
  <si>
    <t>ELABORACIÓN, SEGUIMIENTO Y EVALUACIÓN DE LAS ACTIVIDADES PLANTEADAS PARA LA VIGENCIA 2023 EN EL PLAN INSTITUCIONAL DE CAPACITACIÓN</t>
  </si>
  <si>
    <t>ELABORACIÓN, SEGUIMIENTO Y EVALUACIÓN DE LAS ACTIVIDADES PLANTEADAS PARA LA VIGENCIA 2023 EN EL PLAN DE INCENTIVOS INSTITUCIONALES</t>
  </si>
  <si>
    <t>ELABORACIÓN, SEGUIMIENTO Y EVALUACIÓN DE LAS ACTIVIDADES PLANTEADAS PARA LA VIGENCIA 2023 EN EL PLAN DE TRABAJO ANUAL EN SEGURIDAD Y SALUD EN EL TRABAJO</t>
  </si>
  <si>
    <t>ELABORACIÓN, SEGUIMIENTO Y EVALUACIÓN DE LAS ACTIVIDADES PLANTEADAS PARA LA VIGENCIA 2023 EN EL PLAN ANTICORRUPCIÓN Y DE ATENCIÓN AL CIUDADANO</t>
  </si>
  <si>
    <t>ELABORACIÓN, SEGUIMIENTO Y EVALUACIÓN DE LAS ACTIVIDADES PLANTEADAS PARA LA VIGENCIA 2023 EN EL PLAN ESTRATÉGICO DE TECNOLOGÍAS DE LA INFORMACIÓN Y LAS COMUNICACIONES ­ PETI</t>
  </si>
  <si>
    <t>ELABORACIÓN, SEGUIMIENTO Y EVALUACIÓN DE LAS ACTIVIDADES PLANTEADAS PARA LA VIGENCIA 2023 EN EL PLAN DE TRATAMIENTO DE RIESGOS DE SEGURIDAD Y PRIVACIDAD DE LA INFORMACIÓN</t>
  </si>
  <si>
    <t>ELABORACIÓN, SEGUIMIENTO Y EVALUACIÓN DE LAS ACTIVIDADES PLANTEADAS PARA LA VIGENCIA 2023 EN EL PLAN DE SEGURIDAD Y PRIVACIDAD DE LA INFORMACIÓN</t>
  </si>
  <si>
    <r>
      <t xml:space="preserve">Dimensiones Asociadas: 
- </t>
    </r>
    <r>
      <rPr>
        <sz val="15"/>
        <color theme="1"/>
        <rFont val="Arial"/>
        <family val="2"/>
      </rPr>
      <t>Direccionamiento Estrategico y Planeacion.
- Gestion con valores para resultados.
- Evaluacion de Resultados.</t>
    </r>
    <r>
      <rPr>
        <b/>
        <sz val="15"/>
        <color theme="1"/>
        <rFont val="Arial"/>
        <family val="2"/>
      </rPr>
      <t xml:space="preserve">
Dimensiones Transversales:
- </t>
    </r>
    <r>
      <rPr>
        <sz val="15"/>
        <color theme="1"/>
        <rFont val="Arial"/>
        <family val="2"/>
      </rPr>
      <t>Gestion del conocimiento y la innovación. 
-   Informacion y Comunicación.
- Gestion Talento Humano.
- Control Interno.</t>
    </r>
  </si>
  <si>
    <r>
      <rPr>
        <b/>
        <sz val="15"/>
        <color theme="1" tint="4.9989318521683403E-2"/>
        <rFont val="Arial"/>
        <family val="2"/>
      </rPr>
      <t xml:space="preserve">Dimensiones Asociadas: </t>
    </r>
    <r>
      <rPr>
        <sz val="15"/>
        <color theme="1" tint="4.9989318521683403E-2"/>
        <rFont val="Arial"/>
        <family val="2"/>
      </rPr>
      <t xml:space="preserve">
- Direccionamiento Estrategico y Planeacion.
- Gestion con valores para resultados.
- Evaluacion de Resultados.
</t>
    </r>
    <r>
      <rPr>
        <b/>
        <sz val="15"/>
        <color theme="1" tint="4.9989318521683403E-2"/>
        <rFont val="Arial"/>
        <family val="2"/>
      </rPr>
      <t>Dimensiones Transversales:</t>
    </r>
    <r>
      <rPr>
        <sz val="15"/>
        <color theme="1" tint="4.9989318521683403E-2"/>
        <rFont val="Arial"/>
        <family val="2"/>
      </rPr>
      <t xml:space="preserve">
- Gestion del conocimiento y la innovación. 
-   Informacion y Comunicación.
- Gestion Talento Humano.
- Control Interno.</t>
    </r>
  </si>
  <si>
    <r>
      <t xml:space="preserve">Politica asociada a la meta:
- </t>
    </r>
    <r>
      <rPr>
        <sz val="12"/>
        <color theme="1"/>
        <rFont val="Arial"/>
        <family val="2"/>
      </rPr>
      <t xml:space="preserve">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t>
    </r>
    <r>
      <rPr>
        <b/>
        <sz val="12"/>
        <color theme="1"/>
        <rFont val="Arial"/>
        <family val="2"/>
      </rPr>
      <t xml:space="preserve"> Politicas Transversales a la Meta:
</t>
    </r>
    <r>
      <rPr>
        <sz val="12"/>
        <color theme="1"/>
        <rFont val="Arial"/>
        <family val="2"/>
      </rPr>
      <t>- Integridad.
- Mejora normativa.
- Política de gestión documental.
- Política de gestión del conocimiento.
- seguridad digital.
- Gobierno digital.
- control interno.
- servicio al ciudadano.
- Talento Humano.
- Defensa Juridica
- Gestion de la Informacion Estadistica.</t>
    </r>
    <r>
      <rPr>
        <b/>
        <sz val="12"/>
        <color theme="1"/>
        <rFont val="Arial"/>
        <family val="2"/>
      </rPr>
      <t xml:space="preserve">
</t>
    </r>
  </si>
  <si>
    <r>
      <t xml:space="preserve">Controles establecidos para el proceso de Direccionamiento Estrategico y Plaeacion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
</t>
    </r>
    <r>
      <rPr>
        <b/>
        <sz val="15"/>
        <color theme="1"/>
        <rFont val="Arial"/>
        <family val="2"/>
      </rPr>
      <t xml:space="preserve">Controles establecidos para el proceso de Gestion de Proyectos :
- </t>
    </r>
    <r>
      <rPr>
        <sz val="15"/>
        <color theme="1"/>
        <rFont val="Arial"/>
        <family val="2"/>
      </rPr>
      <t xml:space="preserve">Director general convocara a mesas de trabajo interdiciplinarias e interprocesos trimestralmente para hacer seguimiento a la formulacion, aplicación y seguimiento de los proyectos y planes institucionales 
</t>
    </r>
    <r>
      <rPr>
        <b/>
        <sz val="15"/>
        <color theme="1"/>
        <rFont val="Arial"/>
        <family val="2"/>
      </rPr>
      <t xml:space="preserve">Controles del proceso de Entrega y Supervision:
- </t>
    </r>
    <r>
      <rPr>
        <sz val="15"/>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</si>
  <si>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r>
      <t xml:space="preserve">Procesos asociados:
- </t>
    </r>
    <r>
      <rPr>
        <sz val="15"/>
        <color theme="1"/>
        <rFont val="Arial"/>
        <family val="2"/>
      </rPr>
      <t xml:space="preserve">Direccionamiento Estrategico y Planeacion.
- Gestion de Proyectos.
- Entrega y Supervision.
</t>
    </r>
  </si>
  <si>
    <r>
      <t xml:space="preserve">Objeto Institucional de Procesos Asociados
 Direccionamiento Estrategico y Planeacion: : </t>
    </r>
    <r>
      <rPr>
        <sz val="15"/>
        <color theme="1"/>
        <rFont val="Arial"/>
        <family val="2"/>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rFont val="Arial"/>
        <family val="2"/>
      </rPr>
      <t>Gestion de Proyectos:</t>
    </r>
    <r>
      <rPr>
        <sz val="15"/>
        <color theme="1"/>
        <rFont val="Arial"/>
        <family val="2"/>
      </rPr>
      <t xml:space="preserve">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t>
    </r>
    <r>
      <rPr>
        <b/>
        <sz val="15"/>
        <color theme="1"/>
        <rFont val="Arial"/>
        <family val="2"/>
      </rPr>
      <t xml:space="preserve">
Entrega y Supervision: </t>
    </r>
    <r>
      <rPr>
        <sz val="15"/>
        <color theme="1"/>
        <rFont val="Arial"/>
        <family val="2"/>
      </rPr>
      <t>Entregar y hacer seguimiento oportuno a los bienes y servicios suministrados a las partes interesadas.</t>
    </r>
  </si>
  <si>
    <t xml:space="preserve">PROCESO: DIRECCIONAMIENTO ESTRATEGICO Y PLANEACION </t>
  </si>
  <si>
    <t>DISTRISEGURIDAD</t>
  </si>
  <si>
    <t>PLAN DE ACCION ANUAL 2023</t>
  </si>
  <si>
    <t>AUMENTAR LA CAPACIDAD DE RESPUESTA DE LOS ORGANISMOS DE SEGURIDAD DEL DISTRITO DE CARTAGENA</t>
  </si>
  <si>
    <t>Contratar El Mantenimiento Preventivo Y Correctivo Del Sistema CCTV Ciudadano Como Componente Del Sistema SIES Cartagena, En El Marco Del Proyecto “Implementación Y Sostenimiento De Herramientas Tecnológicas Para Seguridad Y Socorro”, Con Código Bpin 2021130010180”</t>
  </si>
  <si>
    <t>Mantenimiento Preventivo Y correctivo Realizado</t>
  </si>
  <si>
    <t>Marzo</t>
  </si>
  <si>
    <t>Diciembre</t>
  </si>
  <si>
    <t>Realizar el pago de la Energía de Cámaras de Video Vigilancia</t>
  </si>
  <si>
    <t>Energía de las cámaras de Video Vigilancias pagadas mensualmente</t>
  </si>
  <si>
    <t>Enero</t>
  </si>
  <si>
    <t>Implementar Proyectos CCTV en el Distrito de Cartagena</t>
  </si>
  <si>
    <t>Proyectos de CCTV Implementados</t>
  </si>
  <si>
    <t>Junio</t>
  </si>
  <si>
    <t>Contratar la implementación del Sistema SEGUNDA FASE DE  ENTORNOS ESCOLARES SEGUROS Dentro del proyecto Implementación y Sostenimiento de las Herramientas Tecnológicas para Seguridad y Socorro en Cartagena de Indias con BPIN: 2021130010180</t>
  </si>
  <si>
    <t>Segunda fase de  ENTORNOS ESCOLARES SEGUROS implementada</t>
  </si>
  <si>
    <t>Abril</t>
  </si>
  <si>
    <t>Julio</t>
  </si>
  <si>
    <t>Equipos de comunicación entregados</t>
  </si>
  <si>
    <t>Febrero</t>
  </si>
  <si>
    <t>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</si>
  <si>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Apoyo a la gestión y Servicios profesionales contratados</t>
  </si>
  <si>
    <t>Realizar el pago de los planes de datos de los sistemas de Alarmas Comunitarias en el Distrito de Cartagena</t>
  </si>
  <si>
    <t>Planes de datos de los sistemas de Alarmas pagados mensualmente</t>
  </si>
  <si>
    <t>Contratar la implementación del Sistema de Alarmas Comunitarias Dentro del proyecto Implementación y Sostenimiento de las Herramientas Tecnológicas para Seguridad y Socorro en Cartagena de Indias con BPIN: 2021130010180</t>
  </si>
  <si>
    <t>Sistemas de Alarmas Implementadas</t>
  </si>
  <si>
    <t>AUMENTAR LA CAPACIDAD DE RESPUESTA DE LOS ORGANISMOS DE SEGURIDAD DEL DISRITO DE CARTAGENA EN 50%</t>
  </si>
  <si>
    <t>Garantizar la Permanencia con infraestructura en modalidad de arriendo de la policía metropolitana de Cartagena (Zona Corregimental y otros)</t>
  </si>
  <si>
    <t>Arrendamiento Garantizado por un año</t>
  </si>
  <si>
    <t>Apoyar con el Pago de servicio de energía infraestructura Policía Metropolitana de Cartagena para la permanencia en la zona corregimental</t>
  </si>
  <si>
    <t>Servicios públicos pagados</t>
  </si>
  <si>
    <t xml:space="preserve">Construcción de Infraestructura para seguridad y convivencia Ciudadana para los organismos de Seguridad y Convivencia Ciudadana en el marco del proyecto Fortalecimiento Logístico Para La Seguridad, Convivencia, Justicia Y Socorro En Cartagena De Indias con BPIN 2021130010192  </t>
  </si>
  <si>
    <t>Infraestructura construida</t>
  </si>
  <si>
    <t>Garantizar logística (Alimentación) para la seguridad del Alcalde Mayor de Cartagena</t>
  </si>
  <si>
    <t>Alimentación Garantizada</t>
  </si>
  <si>
    <t>Garantizar el Combustible de los vehículos de Distriseguridad en labores misionales y coadyuvar a los organismos de seguridad y socorro del Distrito</t>
  </si>
  <si>
    <t>Combustible Garantizado</t>
  </si>
  <si>
    <t>Derechos de tránsito pagados</t>
  </si>
  <si>
    <t>INCREMENTAR LA CAPACIDAD DE RESPUESTA DE LOS ORGANISMOS QUE SE ENCARGAN DE LA VIGILANCIA Y LA SEGURIDAD DE LAS PLAYAS EN EL DISTRITO DE CARTAGENA</t>
  </si>
  <si>
    <t>Realizar el sostenimiento y reinversión en el Sub - proyecto playa azul la boquilla.</t>
  </si>
  <si>
    <t>Sostenimiento de Playa azul Garantizado</t>
  </si>
  <si>
    <t>Realizar la Construcción, sostenimiento y mantenimiento preventivo y correctivo de la infraestructura y señalización en playas del distrito de Cartagena</t>
  </si>
  <si>
    <t>Construcción, sostenimiento y mantenimiento preventivo y correctivo de la infraestructura y señalización en playas del distrito de Cartagena ejecutada</t>
  </si>
  <si>
    <t>Adquisición de seguros de los activos de Distriseguridad</t>
  </si>
  <si>
    <t>Seguros de los activos garantizados</t>
  </si>
  <si>
    <t>Realizar la Compensación de recaudo del convenio telefonía básica conmutada</t>
  </si>
  <si>
    <t>Compensación de recaudo del convenio telefonía básica conmutada compensada</t>
  </si>
  <si>
    <t>AUMENTAR LOS NIVELES DE FORMACIÓN EN TEMAS DE CULTURA CIUDADANA Y LEGALIDAD EN EL DISTRITO DE CARTAGENA.</t>
  </si>
  <si>
    <t>Actividad 1: Realizar la adquisición y Suministro de elementos inherentes a la aplicación del proyecto</t>
  </si>
  <si>
    <t>Suministro de elementos inherentes a la aplicación del proyecto realizada</t>
  </si>
  <si>
    <t>Actividad 2: Convenir el Apoyo a la gestión, Servicios profesionales y Gastos del Proyecto en cuanto a Formulación, estructuración, contratación, Socialización, difusión, aplicación, ejecución, cierre contable, económico y jurídico de proyectos, subproyectos y actividades inherentes de éste.</t>
  </si>
  <si>
    <t>NA</t>
  </si>
  <si>
    <t>ARTICULAR LOS PLANES DEL DECRETO 612 DE 2018</t>
  </si>
  <si>
    <t>Elaborar, ejecutar y hacer seguimiento de las actividades del programa 2023 del Plan Institucional de Archivos de la Entidad ­PINAR</t>
  </si>
  <si>
    <t>PINAR 2023 ELABORADO</t>
  </si>
  <si>
    <t>Elaborar, ejecutar y hacer seguimiento de las actividades del programa 2023 del Plan Anual de Adquisiciones</t>
  </si>
  <si>
    <t>PLAN ANUAL DE ADQUISICIONES ELABORADO</t>
  </si>
  <si>
    <t>Elaborar, ejecutar y hacer seguimiento de las actividades del programa 2023 del Plan Anual de Vacantes</t>
  </si>
  <si>
    <t>PLAN ANUAL DE VACANTES ELABORADO</t>
  </si>
  <si>
    <t>Elaborar, ejecutar y hacer seguimiento de las actividades del programa 2023 del Plan de Previsión de Recursos Humanos</t>
  </si>
  <si>
    <t>PLAN DE PREVISI{ON DEL RH ELABORADO</t>
  </si>
  <si>
    <t>Elaborar, ejecutar y hacer seguimiento de las actividades del programa 2023 del Plan Estratégico de Talento Humano</t>
  </si>
  <si>
    <t>PLAN ESTRATÉGICO DEL TALENTO HUMANO ELABORADO</t>
  </si>
  <si>
    <t>Elaborar, ejecutar y hacer seguimiento de las actividades del programa 2023 del Plan Institucional de Capacitación</t>
  </si>
  <si>
    <t>PLAN INSTITUCIONAL DE CAPACITACIÓN ELABORADO</t>
  </si>
  <si>
    <t>Elaborar, ejecutar y hacer seguimiento de las actividades del programa 2023 del Plan de Incentivos Institucionales</t>
  </si>
  <si>
    <t>PLAN IDE INCENTIVOS ELABORADO</t>
  </si>
  <si>
    <t>Elaborar, ejecutar y hacer seguimiento de las actividades del programa 2023 del Plan de Trabajo Anual en Seguridad y Salud en el Trabajo</t>
  </si>
  <si>
    <t>PLAN DE DE TRABAJO ANUAL DE SEGURIDAD Y SALUD EN EL TRABAJO</t>
  </si>
  <si>
    <t>Elaborar, ejecutar y hacer seguimiento de las actividades del programa 2023 del Plan Anticorrupción y de Atención al Ciudadano</t>
  </si>
  <si>
    <t>PLAN ANTICORRUPCIÓN ELABORADO</t>
  </si>
  <si>
    <t>Elaborar, ejecutar y hacer seguimiento de las actividades del programa 2023 del Plan Estratégico de Tecnologías de la Información y las Comunicaciones ­ PETI</t>
  </si>
  <si>
    <t>PETI ELABORADO</t>
  </si>
  <si>
    <t>Elaborar, ejecutar y hacer seguimiento de las actividades del programa 2023 del Plan de Tratamiento de Riesgos de Seguridad y Privacidad de la Información</t>
  </si>
  <si>
    <t>PLAN DE TRATAMIENTO DE RIESGOS DE SEGURIDAD Y PRIVACIDAD DE LA INFORMACIÓN</t>
  </si>
  <si>
    <t>Elaborar, ejecutar y hacer seguimiento de las actividades del programa 2023 del Plan de Seguridad y Privacidad de la Información</t>
  </si>
  <si>
    <t>PLAN DE SEGURIDAD Y PRIVACIDAD DE INFORMACIÓN</t>
  </si>
  <si>
    <t xml:space="preserve">Politica asociada a la meta:
- Planeación institucional.
- Participación ciudadana en la gestión pública.
- Seguimiento y evaluación del desempeño institucinal.
 - Gestión presupuestal y eficiencia del gasto público
- Fortalecimiento organizacional y simplificación de procesos.
- Trasnparencia a la información pública y lucha contra la corrupción.
- Compras y Contratacion Publica
.
 Politicas Transversales a la Meta:
- Integridad.
- Mejora normativa.
- Política de gestión documental.
- Política de gestión del conocimiento.
- seguridad digital.
- Gobierno digital.
- control interno.
- servicio al ciudadano.
- Talento Humano.
- Defensa Juridica
- Gestion de la Informacion Estadistica.
</t>
  </si>
  <si>
    <t xml:space="preserve">Procesos asociados:
- Direccionamiento Estrategico y Planeacion.
- Gestion de Proyectos.
- Entrega y Supervision.
</t>
  </si>
  <si>
    <t>Objeto Institucional de Procesos Asociados
 Direccionamiento Estrategico y Planeacion: : 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Gestion de Proyectos:Elaborar, presentar y hacer seguimiento a proyectos de inversión y de presupuesto, teniendo en cuenta los requisitos de la fuentes de financiación de los recursos que permitan cumplir el objeto misional de distriseguridad; los cuales deben estar identificados en los planes estratégicos de la entidad. 
Entrega y Supervision: Entregar y hacer seguimiento oportuno a los bienes y servicios suministrados a las partes interesadas.</t>
  </si>
  <si>
    <t>LUIS ENRIQUE ROA MERCHÁN</t>
  </si>
  <si>
    <t>1.3.2.3.11-037 - RF ICLD</t>
  </si>
  <si>
    <t>1.2.2.0.00-085 - ICDE DISTRISEGURIDAD 10% DELINEACIÓN URBANA</t>
  </si>
  <si>
    <t>1.2.2.0.00-051 - ICDE DISTRISEGURIDAD 1% IPU</t>
  </si>
  <si>
    <r>
      <t xml:space="preserve">Riesgos del Proceso de Direccionamiento Estrategico y Planeacion :
- </t>
    </r>
    <r>
      <rPr>
        <sz val="18"/>
        <color theme="1"/>
        <rFont val="Arial"/>
        <family val="2"/>
      </rPr>
      <t xml:space="preserve">Posibilidad  de elaborar  planes, programas, proyectos, metas y/o actividades que no apunten al cumplimiento de la misión de la entidad.
-  Posibilidad de retraso y/o incumplimiento en la ejecución de los planes, programas y proyectos de la Entidad.
</t>
    </r>
    <r>
      <rPr>
        <b/>
        <sz val="18"/>
        <color theme="1"/>
        <rFont val="Arial"/>
        <family val="2"/>
      </rPr>
      <t xml:space="preserve">Riesgos del Proceso de Gestion de Proyectos:
- </t>
    </r>
    <r>
      <rPr>
        <sz val="18"/>
        <color theme="1"/>
        <rFont val="Arial"/>
        <family val="2"/>
      </rPr>
      <t>Posibilidad de elaboracion de  proyectos desarticulados con el Plan de Desarrollo.
- Posibilidad  de incumplimiento en la ejecución de los proyectos.</t>
    </r>
    <r>
      <rPr>
        <b/>
        <sz val="18"/>
        <color theme="1"/>
        <rFont val="Arial"/>
        <family val="2"/>
      </rPr>
      <t xml:space="preserve">
Controles del proceso de Entrega y Supervision:
- </t>
    </r>
    <r>
      <rPr>
        <sz val="18"/>
        <color theme="1"/>
        <rFont val="Arial"/>
        <family val="2"/>
      </rPr>
      <t>El director operativo realizara consultas periódicas mediante oficio  a la Dirección Administrativa y Financiera  requiriendo las actualizaciones aprobadas del Plan de acción Anual para hacer los cambios requeridos al cronograma del proceso.</t>
    </r>
  </si>
  <si>
    <t>Recursos propios</t>
  </si>
  <si>
    <t>SI</t>
  </si>
  <si>
    <t>CONTRATACIÓN DIRECTA CON OFERTAS</t>
  </si>
  <si>
    <t>CONVENIO INTERADMINISTRATIVO</t>
  </si>
  <si>
    <t>Se realizará supervisión del contrato el cual saldrán informes de supervisión, registros fotográficos y registros de actas y avances de la actividad hasta lohgrar el objetivo, se suministrará Link de Colombia Compra Eficiente de cada Contratación</t>
  </si>
  <si>
    <t>NO</t>
  </si>
  <si>
    <t>Se efectuará pago mensual de la factura de energía de cada mes del funcionamiento y operativiad del sistema CCTV del Distrito de Cartagea la cual se evidenciará mediante conpendio de Registros presupuestales una vez se termine la vigencia y la actividad.</t>
  </si>
  <si>
    <t>CONTRATACIÓN DIRECTA</t>
  </si>
  <si>
    <t>Adquirir y Entregar equipos de comunicación para la seguridad en el distrito de Cartagena por un Año</t>
  </si>
  <si>
    <t>CONTRATOS DE PRESTACIÓN DE SERVICIOS</t>
  </si>
  <si>
    <t>Se suministrará Link de Colombia Compra Eficiente de cada Contratación</t>
  </si>
  <si>
    <t>Se realizará el pago de los planes de datos de los sistemas de Alarmas Comunitarias en el Distrito de Cartagena</t>
  </si>
  <si>
    <t>Objetivo 16. Promover sociedades pacíficas e inclusivas para el desarrollo sostenible, proveer acceso a la justicia para todos y construir instituciones efectivas, responsables e inclusivas en todos los niveles</t>
  </si>
  <si>
    <t>CONTRATOS DE ARRENDAMIENTO</t>
  </si>
  <si>
    <t>Se realizará pago de servicios públicos a la infraestructura de la Policía Metropolitana de Cartagena en arriendo por Distriseguridad.</t>
  </si>
  <si>
    <t>Mayo</t>
  </si>
  <si>
    <t>Septiembre</t>
  </si>
  <si>
    <t>INFORMES DE INTERVENTOR{IA
INFORMES DE SUPERVISI´N
REGISTRO FOTOGRÁFICO
ACTA DE ENREGA DEL BIEN INMUEBLE</t>
  </si>
  <si>
    <t xml:space="preserve">Garantizar el pago de los derechos de tránsito de los vehículos de Distrseguridad en el marco del proyecto Fortalecimiento Logístico Para La Seguridad, Convivencia, Justicia Y Socorro En Cartagena De Indias con BPIN 2021130010192 </t>
  </si>
  <si>
    <t>SELECCIÓN ABREVIADA DE MENOR CUANTÍA</t>
  </si>
  <si>
    <t>PROCESO COMPETITIVO</t>
  </si>
  <si>
    <t>INFORMES DE SUPEVISIÓN
REGISTRO FOTOGRÁFICO
LINK DEL CONTRATO SECOP 2</t>
  </si>
  <si>
    <t>ACUERDO MARCO DE PRECIOS - TVEC</t>
  </si>
  <si>
    <t>ORDEN DE COMPRA</t>
  </si>
  <si>
    <t>Se realizará el pago de los derechos de tránsito de Distrisegurdad en manos de las entidades de seguridad, justicia y convivencia enel Distrit de Cartagena</t>
  </si>
  <si>
    <t>1.2.2.0.00-076 - ICDE TELEFONÍA CONMUTADA</t>
  </si>
  <si>
    <t>SE REALIZARÁ CONTRATACIÓN DIRECTA</t>
  </si>
  <si>
    <t>PRESTACIÓN DE SERVICIOS</t>
  </si>
  <si>
    <t>SE REALIZARÁ UN PROCESO COMPETITIVO</t>
  </si>
  <si>
    <t>Pago por convenio de recuado de la Telefonía básica conmutada</t>
  </si>
  <si>
    <t xml:space="preserve">PROCESO DE MÍNIMA CUANTÍA </t>
  </si>
  <si>
    <t xml:space="preserve">
2.3.4501.1000.2021130010180</t>
  </si>
  <si>
    <t>2.3.4501.1000.2021130010180</t>
  </si>
  <si>
    <t>2.3.4501.1000.2021130010192</t>
  </si>
  <si>
    <t>2.3.4501.0100.2021130010279</t>
  </si>
  <si>
    <t>2.3.4501.1000.2021130010176</t>
  </si>
  <si>
    <t>FORTALECIMIENTO LOGÍSTICO PARA LA SEGURIDAD, CONVIVENCIA, JUSTICIA Y SOCORRO EN CARTAGENA DE INDIAS CARTAGENA DE INDIAS</t>
  </si>
  <si>
    <t>IMPLEMENTACIÓN Y SOSTENIMIENTO DE HERRAMIENTAS TECNOLÓGICAS PARA SEGURIDAD Y SOCORRO</t>
  </si>
  <si>
    <r>
      <rPr>
        <b/>
        <sz val="15"/>
        <color theme="1" tint="4.9989318521683403E-2"/>
        <rFont val="Calibri"/>
        <family val="2"/>
        <scheme val="minor"/>
      </rPr>
      <t>Dimension Asociada:</t>
    </r>
    <r>
      <rPr>
        <sz val="15"/>
        <color theme="1" tint="4.9989318521683403E-2"/>
        <rFont val="Calibri"/>
        <family val="2"/>
        <scheme val="minor"/>
      </rPr>
      <t xml:space="preserve">
- Informacion y Comunicación </t>
    </r>
  </si>
  <si>
    <r>
      <rPr>
        <b/>
        <sz val="15"/>
        <color theme="1" tint="4.9989318521683403E-2"/>
        <rFont val="Calibri"/>
        <family val="2"/>
        <scheme val="minor"/>
      </rPr>
      <t>Politicas Asociadas:</t>
    </r>
    <r>
      <rPr>
        <sz val="15"/>
        <color theme="1" tint="4.9989318521683403E-2"/>
        <rFont val="Calibri"/>
        <family val="2"/>
        <scheme val="minor"/>
      </rPr>
      <t xml:space="preserve">
- Politica de transparencia y acceso a la informacion Publica 
- Gestion de la Informacion estadistica</t>
    </r>
  </si>
  <si>
    <r>
      <rPr>
        <b/>
        <sz val="15"/>
        <color theme="1" tint="4.9989318521683403E-2"/>
        <rFont val="Calibri"/>
        <family val="2"/>
        <scheme val="minor"/>
      </rPr>
      <t>Proceso Asociado:</t>
    </r>
    <r>
      <rPr>
        <sz val="15"/>
        <color theme="1" tint="4.9989318521683403E-2"/>
        <rFont val="Calibri"/>
        <family val="2"/>
        <scheme val="minor"/>
      </rPr>
      <t xml:space="preserve">
- Gestion Documental </t>
    </r>
  </si>
  <si>
    <r>
      <rPr>
        <b/>
        <sz val="15"/>
        <color theme="1" tint="4.9989318521683403E-2"/>
        <rFont val="Calibri"/>
        <family val="2"/>
        <scheme val="minor"/>
      </rPr>
      <t>Objeto Institucional del Proceso de Gestion Documental:</t>
    </r>
    <r>
      <rPr>
        <sz val="15"/>
        <color theme="1" tint="4.9989318521683403E-2"/>
        <rFont val="Calibri"/>
        <family val="2"/>
        <scheme val="minor"/>
      </rPr>
      <t xml:space="preserve"> Administrar,  controlar y asegurar los diferentes documentos recibidos y producidos en la entidad, para asegurar un uso oportuno y  actualizado de la informacion  mediante  apoyo tecnologico constante conforme a las disposiciones legales vigentes </t>
    </r>
  </si>
  <si>
    <r>
      <t>Riesgos del Proceso de Gestion Documental:
-</t>
    </r>
    <r>
      <rPr>
        <sz val="15"/>
        <color theme="1"/>
        <rFont val="Calibri"/>
        <family val="2"/>
        <scheme val="minor"/>
      </rPr>
      <t xml:space="preserve"> Posibilidad de tener un Inventario de Archivo desactualizado y algunos ausentes.
- Posibilidad  de  no cumplir con el programa del PINAR debido a no contar con Recurso Humano suficiente.
-  Posibilidad de inoperancia del procesos debido a que los funcionarios no  Desarrollan  el Software y  las Tecnologías aplicadas.</t>
    </r>
  </si>
  <si>
    <r>
      <t xml:space="preserve">Controles establecidos para el Proceso de Gestion Documental:
- </t>
    </r>
    <r>
      <rPr>
        <sz val="15"/>
        <color theme="1"/>
        <rFont val="Calibri"/>
        <family val="2"/>
        <scheme val="minor"/>
      </rPr>
      <t>El auxiliar administrativo en concordancia con el comité de archivo realizara el diagnostico a principio de la vigencia mes de enero y se oficiara a la dirección general y daf los requerimientos del proceso y el estado del mismo.
el auxiliar administrativo solicitara al proceso de gth capacitación referente a los temas de gestión documental.
- El auxiliar administrativo en concordancia con el comité archivo elaborara un cronograma donde se contemple los seguimientos a cada una de las actividades del pinar.
el auxiliar administrativo a principios de la vigencia mes de enero oficiara a la dirección general y daf los recursos humanos, perfiles y recursos tecnológicos que requiere el proceso para buen desarrollo.
- El auxiliar administrativo  convocara  a un socialización del software documental a todos los funcionarios con el fin de cumplir con  los requerimientos del proceso .</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</si>
  <si>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Planeacion </t>
    </r>
  </si>
  <si>
    <r>
      <rPr>
        <b/>
        <sz val="15"/>
        <color theme="1" tint="4.9989318521683403E-2"/>
        <rFont val="Calibri"/>
        <family val="2"/>
        <scheme val="minor"/>
      </rPr>
      <t>Politicas Asociadas:</t>
    </r>
    <r>
      <rPr>
        <sz val="15"/>
        <color theme="1" tint="4.9989318521683403E-2"/>
        <rFont val="Calibri"/>
        <family val="2"/>
        <scheme val="minor"/>
      </rPr>
      <t xml:space="preserve">
- Politica de Planeacion Institucional 
- Politica de Gestion Presupuestal 
- Politica de Compras y Gestion Publica </t>
    </r>
  </si>
  <si>
    <r>
      <rPr>
        <b/>
        <sz val="15"/>
        <color theme="1" tint="4.9989318521683403E-2"/>
        <rFont val="Calibri"/>
        <family val="2"/>
        <scheme val="minor"/>
      </rPr>
      <t>Procesos Asociados:</t>
    </r>
    <r>
      <rPr>
        <sz val="15"/>
        <color theme="1" tint="4.9989318521683403E-2"/>
        <rFont val="Calibri"/>
        <family val="2"/>
        <scheme val="minor"/>
      </rPr>
      <t xml:space="preserve">
- Direccionamiento Estrategico y Planeacion 
- Gestion Contractual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</si>
  <si>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 Gestion Contractual : 
- </t>
    </r>
    <r>
      <rPr>
        <sz val="15"/>
        <color theme="1" tint="4.9989318521683403E-2"/>
        <rFont val="Calibri"/>
        <family val="2"/>
        <scheme val="minor"/>
      </rPr>
      <t>Adquirir oportunamente  bienes y servicios para apoyo logisticos y tecnológicos  de proveedores habilitados  conforme a la normatividad y procedimientos que conforman el sistema de compras públicas, con el fin de satisfacer las necesidades incorporadas en el plan anual de adquisiciones  de conformidad con las disposiciones constitucionales y legales.</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</si>
  <si>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Contractual:
- </t>
    </r>
    <r>
      <rPr>
        <sz val="15"/>
        <color theme="1"/>
        <rFont val="Calibri"/>
        <family val="2"/>
        <scheme val="minor"/>
      </rPr>
      <t xml:space="preserve">Posibilidad de Adquirir bienes y/o servicios de manera inoportuna.
- Adquirir Bienes  y/o Servicios que no esten en concordancia con el plan de accion anual.
- No desarrollar la interventoría o supervisión adecuadamente y de acuerdo con las normas vigentes.
</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</si>
  <si>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Controles establecidos para el  proceso de Gestion Contractual :</t>
    </r>
    <r>
      <rPr>
        <sz val="15"/>
        <color theme="1"/>
        <rFont val="Calibri"/>
        <family val="2"/>
        <scheme val="minor"/>
      </rPr>
      <t xml:space="preserve">
- El DAF y P.U.E. Juridico  Publicaran  la minuta definitiva para cada proceso de selección en los portales de contratación pública.
El P.U.E. Juridico elaborara una Lista  Chequeo Verificación documental de Contratos.
El P.U.E. Juridico  aplicara el  procedimiento  para la Elaboración de contratos derivados de los diferentes procesos de selección de acuerdo al manual de Contratacion y Supervision de la entidad y normas aplicables.
- El Director Administrativo y P.U.E. Juridico verificaran que el plan anual de adquisiciones esta alineado  al Plan anual de accion y a la vez a lo requerido por el Plan de Desarrollo, de lo contrario generaran un oficio al proceso de Direccionamiento Estrategico y Planeacion para la revision y actualizacion del documento.
- El Director Administrativo y financiero en concordancia con el P.U.E. Juridico solicitaran capacitaciones refrente al tema de responsabilidades y consecuencias juridicas  de supervisor e interventorias para los funcionarios de Distriseguridad.
Auditorias por parte de Control Interno de la ejecucion de los contratos y convenios y reporte de hallazgos.
El DAF Y P.U.E.Juridico realizaran seguimiento periodico a la ejecucion de los contratos.</t>
    </r>
  </si>
  <si>
    <r>
      <rPr>
        <b/>
        <sz val="15"/>
        <color theme="1" tint="4.9989318521683403E-2"/>
        <rFont val="Arial"/>
        <family val="2"/>
      </rPr>
      <t>Dimension asociada:</t>
    </r>
    <r>
      <rPr>
        <sz val="15"/>
        <color theme="1" tint="4.9989318521683403E-2"/>
        <rFont val="Arial"/>
        <family val="2"/>
      </rPr>
      <t xml:space="preserve"> 
- Talento Humano </t>
    </r>
  </si>
  <si>
    <r>
      <rPr>
        <b/>
        <sz val="15"/>
        <color theme="1" tint="4.9989318521683403E-2"/>
        <rFont val="Arial"/>
        <family val="2"/>
      </rPr>
      <t>Politicas Asociadas:</t>
    </r>
    <r>
      <rPr>
        <sz val="15"/>
        <color theme="1" tint="4.9989318521683403E-2"/>
        <rFont val="Arial"/>
        <family val="2"/>
      </rPr>
      <t xml:space="preserve">
- Politica Estrategica de Talento Humano 
- Politica de Integridad</t>
    </r>
  </si>
  <si>
    <r>
      <rPr>
        <b/>
        <sz val="15"/>
        <color theme="1" tint="4.9989318521683403E-2"/>
        <rFont val="Arial"/>
        <family val="2"/>
      </rPr>
      <t>Proceso Asociado:</t>
    </r>
    <r>
      <rPr>
        <sz val="15"/>
        <color theme="1" tint="4.9989318521683403E-2"/>
        <rFont val="Arial"/>
        <family val="2"/>
      </rPr>
      <t xml:space="preserve">
- Gestion Talento Humano</t>
    </r>
  </si>
  <si>
    <r>
      <t xml:space="preserve">Objeto Institucional del Proceso de Gestion Talento Humano: </t>
    </r>
    <r>
      <rPr>
        <sz val="15"/>
        <color theme="1" tint="4.9989318521683403E-2"/>
        <rFont val="Arial"/>
        <family val="2"/>
      </rPr>
      <t>Administrar el ciclo del personal al interior de la entidad mediante, programas y planes que desarrollen integralmente a los servidores públicos en beneficio del cumplimiento de la misión institucional.</t>
    </r>
  </si>
  <si>
    <r>
      <t xml:space="preserve">Riesgo del Proceso de Gestion Talento Humano:
- </t>
    </r>
    <r>
      <rPr>
        <sz val="15"/>
        <color theme="1"/>
        <rFont val="Calibri"/>
        <family val="2"/>
        <scheme val="minor"/>
      </rPr>
      <t>Posibilidad de Incumplimiento de los planes institucionales del proceso de Talento Humano.
- Posibilidad de deterioro del clima laboral.
- Posibilidad de absentismos e incumplimiento de las funciones.</t>
    </r>
  </si>
  <si>
    <r>
      <t xml:space="preserve">Controles establecidos para el proceso de Gestion Talento Humano:
- </t>
    </r>
    <r>
      <rPr>
        <sz val="15"/>
        <color theme="1"/>
        <rFont val="Calibri"/>
        <family val="2"/>
        <scheme val="minor"/>
      </rPr>
      <t>El director administrativo y financiero revisa mensualmente con su equipo de trabajo la ejecución de los planes y programas institucionales aprobados por el comité de gestión y desempeño, actualizándose de ser necesario.
- El director administrativo y financiero  dispondrá a principio de la vigencia las acciones necesarias para la ejecución de una encuesta de clima laboral a realizarse en la entidad.
- el director administrativo y financiero verificará y dará visto bueno a  las justificaciones por inasistencias laborales de los servidores.</t>
    </r>
  </si>
  <si>
    <r>
      <rPr>
        <b/>
        <sz val="15"/>
        <color theme="1" tint="4.9989318521683403E-2"/>
        <rFont val="Calibri"/>
        <family val="2"/>
        <scheme val="minor"/>
      </rPr>
      <t>Dimension Asociada:</t>
    </r>
    <r>
      <rPr>
        <sz val="15"/>
        <color theme="1" tint="4.9989318521683403E-2"/>
        <rFont val="Calibri"/>
        <family val="2"/>
        <scheme val="minor"/>
      </rPr>
      <t xml:space="preserve">
- Direccionamiento Estrategico y Planeación </t>
    </r>
  </si>
  <si>
    <r>
      <rPr>
        <b/>
        <sz val="15"/>
        <color theme="1" tint="4.9989318521683403E-2"/>
        <rFont val="Calibri"/>
        <family val="2"/>
        <scheme val="minor"/>
      </rPr>
      <t>Procesos Asociado:</t>
    </r>
    <r>
      <rPr>
        <sz val="15"/>
        <color theme="1" tint="4.9989318521683403E-2"/>
        <rFont val="Calibri"/>
        <family val="2"/>
        <scheme val="minor"/>
      </rPr>
      <t xml:space="preserve">
- Direccionamiento Estrategico y Planeacion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</si>
  <si>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</si>
  <si>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</si>
  <si>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t>
    </r>
  </si>
  <si>
    <r>
      <rPr>
        <b/>
        <sz val="15"/>
        <color theme="1" tint="4.9989318521683403E-2"/>
        <rFont val="Calibri"/>
        <family val="2"/>
        <scheme val="minor"/>
      </rPr>
      <t>Dimension Asociada:</t>
    </r>
    <r>
      <rPr>
        <sz val="15"/>
        <color theme="1" tint="4.9989318521683403E-2"/>
        <rFont val="Calibri"/>
        <family val="2"/>
        <scheme val="minor"/>
      </rPr>
      <t xml:space="preserve">
- Gestion con valores para resultados 
- Direccionamiento Estrategico y Planeación </t>
    </r>
  </si>
  <si>
    <r>
      <t xml:space="preserve">Politicas Asociadas:
</t>
    </r>
    <r>
      <rPr>
        <sz val="15"/>
        <color theme="1" tint="4.9989318521683403E-2"/>
        <rFont val="Calibri"/>
        <family val="2"/>
        <scheme val="minor"/>
      </rPr>
      <t xml:space="preserve">- Politica de Planeacion Institucional 
- Politica de Gobierno Digital 
</t>
    </r>
  </si>
  <si>
    <r>
      <t xml:space="preserve">Procesos Asociados:
</t>
    </r>
    <r>
      <rPr>
        <sz val="15"/>
        <color theme="1" tint="4.9989318521683403E-2"/>
        <rFont val="Calibri"/>
        <family val="2"/>
        <scheme val="minor"/>
      </rPr>
      <t xml:space="preserve">- Gestion TICS 
- Direccionamiento Estrategico y planeación. </t>
    </r>
  </si>
  <si>
    <r>
      <t xml:space="preserve">Objeto Institucional del Proceso de Direccionamiento Estrategico:
-  </t>
    </r>
    <r>
      <rPr>
        <sz val="15"/>
        <color theme="1" tint="4.9989318521683403E-2"/>
        <rFont val="Calibri"/>
        <family val="2"/>
        <scheme val="minor"/>
      </rPr>
      <t xml:space="preserve">Establecer acciones y/o planes estratégicos en el marco del plan de desarrollo distrital y normatividad legal vigente, para dar cumplimiento al objeto misional de la entidad mediante la identificación, priorización, revisión y disposición de recursos para satisfacer las necesidades de las partes interesadas y procesos de la entidad.
</t>
    </r>
    <r>
      <rPr>
        <b/>
        <sz val="15"/>
        <color theme="1" tint="4.9989318521683403E-2"/>
        <rFont val="Calibri"/>
        <family val="2"/>
        <scheme val="minor"/>
      </rPr>
      <t xml:space="preserve">Objeto Institucional del proceso de Gestion TICS: </t>
    </r>
    <r>
      <rPr>
        <sz val="15"/>
        <color theme="1" tint="4.9989318521683403E-2"/>
        <rFont val="Calibri"/>
        <family val="2"/>
        <scheme val="minor"/>
      </rPr>
      <t>Proporcionar lineamientos y servicios tecnológicos en materia de gestión de la información, mediante la administración de la infraestructura tecnológica, los sistemas de información y las comunicaciones en forma oportuna, eficiente y transparente que permita la interoperabilidad, el gobierno abierto, el fortalecimiento, integración e implementación de la innovación en tecnologías de información, para garantizar la disponibilidad, integridad y confidencialidad de la misma en la realización de las actividades y cumplimiento de los objetivos estratégicos de Distriseguridad, en la toma de decisiones y el desarrollo institucional.</t>
    </r>
    <r>
      <rPr>
        <b/>
        <sz val="15"/>
        <color theme="1" tint="4.9989318521683403E-2"/>
        <rFont val="Calibri"/>
        <family val="2"/>
        <scheme val="minor"/>
      </rPr>
      <t xml:space="preserve">
</t>
    </r>
  </si>
  <si>
    <r>
      <rPr>
        <b/>
        <sz val="15"/>
        <color theme="1"/>
        <rFont val="Calibri"/>
        <family val="2"/>
        <scheme val="minor"/>
      </rPr>
      <t>Riesgos del Proceso de Direccionamiento Estrategico y Planeacion :</t>
    </r>
    <r>
      <rPr>
        <sz val="15"/>
        <color theme="1"/>
        <rFont val="Calibri"/>
        <family val="2"/>
        <scheme val="minor"/>
      </rPr>
      <t xml:space="preserve">
- Posibilidad  de elaborar  planes, programas, proyectos, metas y/o actividades que no apunten al cumplimiento de la misión de la entidad.
-  Posibilidad de retraso y/o incumplimiento en la ejecución de los planes, programas y proyectos de la Entidad.
</t>
    </r>
    <r>
      <rPr>
        <b/>
        <sz val="15"/>
        <color theme="1"/>
        <rFont val="Calibri"/>
        <family val="2"/>
        <scheme val="minor"/>
      </rPr>
      <t xml:space="preserve">Riesgos del Proceso de Gestion TICS:
- </t>
    </r>
    <r>
      <rPr>
        <sz val="15"/>
        <color theme="1"/>
        <rFont val="Calibri"/>
        <family val="2"/>
        <scheme val="minor"/>
      </rPr>
      <t>Posibilidad de eventos que afecten la totalidad o parte de la infraestructura tecnológica interna o externa de la entidad .
- Posibilidad de ineficacia  en los control de acceso.
- Posibilidad de inoperacia de la infraestructura tecnologica debido a escaces de recursos para la continuidad de la operación.
- Posibilidad de daños a los equipos debido a  mal servicio  de Soporte técnico externo.</t>
    </r>
  </si>
  <si>
    <r>
      <rPr>
        <b/>
        <sz val="15"/>
        <color theme="1"/>
        <rFont val="Calibri"/>
        <family val="2"/>
        <scheme val="minor"/>
      </rPr>
      <t>Controles establecidos para el proceso de Direccionamiento Estrategico y Plaeacion :</t>
    </r>
    <r>
      <rPr>
        <sz val="15"/>
        <color theme="1"/>
        <rFont val="Calibri"/>
        <family val="2"/>
        <scheme val="minor"/>
      </rPr>
      <t xml:space="preserve">
- Director general convocara a mesas de trabajo interdiciplinarias e interprocesos trimestralmente para hacer seguimiento a la formulacion, aplicación y seguimiento de los proyectos y planes institucionales .
</t>
    </r>
    <r>
      <rPr>
        <b/>
        <sz val="15"/>
        <color theme="1"/>
        <rFont val="Calibri"/>
        <family val="2"/>
        <scheme val="minor"/>
      </rPr>
      <t xml:space="preserve">Controles establecidos para el proceso de Gestion TICS:
- </t>
    </r>
    <r>
      <rPr>
        <sz val="15"/>
        <color theme="1"/>
        <rFont val="Calibri"/>
        <family val="2"/>
        <scheme val="minor"/>
      </rPr>
      <t xml:space="preserve">El P.U.E. Planeacion  e Ingeniero TICS  elboraran a principio de vigencia mes de enero un cronograma de todas las actividades que se deben tener en cuenta para obtener una seguridad digital oportuna y cumplir con los lineamiento de la politica institucional de seguridad digital.
El P.U.E. Planeacion e ingeniero TICS se reuniran a principios de vigencia mes de enero con el fin de realizar diganosticos de seguridad digital y actualizaran la politiac si se requiere.
- El P.U.E. Planeacion realizara  un diganostico y presupesto a principios de la vigencia  de lo necesario para la operabilidad de la infraestructura tecnologica cumpliendo estandares de seguridad digital , oficiando a la Direccion General y Direccion Administrativa y Financiera .
- El P.U.E. P laneacion e ingeniero Tics elaboraran una lista de soportes tecnicos requeridos y que cumplan con los requisitos necesarios para las necesidades de la entidad. </t>
    </r>
  </si>
  <si>
    <t>POLÍTICA DE ADMINISTRACION DE RIESGOS</t>
  </si>
  <si>
    <t>Número Linea de atención y emergencia 123 modernizada</t>
  </si>
  <si>
    <t>Este Plan Institucional fue socializado y aprobado mediante acta de Comité de Gestión y Desempeño – MIPG realizado los días 23 y 26 de enero de la presente vigencia.</t>
  </si>
  <si>
    <t>Modernizar una (1) línea de atención y emergencia 123 como componente del SIES Cartagena</t>
  </si>
  <si>
    <t>REPORTE ACTIVIDAD DE PROYECTO
EJECUTADO DE ENERO 1 A MARZO 31 DE 2023</t>
  </si>
  <si>
    <t>REPORTE META PRODUCTO
EJECUTADO DE ENERO 1 A MARZO 31 DE 2023</t>
  </si>
  <si>
    <t xml:space="preserve">REPORTE EJECUCIÓN PRESUPUESTAL </t>
  </si>
  <si>
    <t>Codigo: FDEYP - 002</t>
  </si>
  <si>
    <t>Version: 2.1</t>
  </si>
  <si>
    <t>Fecha: 13/01/2024</t>
  </si>
  <si>
    <t>OBSERVACIONES</t>
  </si>
  <si>
    <t>Se pretende la contratación en el segundo trimesre del 2023</t>
  </si>
  <si>
    <t>Se pretende contratar en el segundo trimestre del 2023</t>
  </si>
  <si>
    <t>Se realizó el pago de los meses de Enero a Marzo de la vigencia 2023, Se anexa Evidencia de Relación de RP</t>
  </si>
  <si>
    <t>Se contrató el personal de Apoyo a la gestión, Servicios profesionales y Gastos del Proyecto en cuanto a Formulación, estructuración, contratación, Socialización, difusión, aplicación, ejecución, cierre contable, económico y jurídico de proyectos, subproyectos y actividades inherentes de éste.</t>
  </si>
  <si>
    <t>Se garantizó en el primer trimestre el arriendo de infraestructura para la seguridad y convivencia en el Distrito de Cartagena en las Zonas Insulares y otros.</t>
  </si>
  <si>
    <t>Se cosntruyeron los CAI de Ceballos, Daniel Lemaitre y de San Francisco, lo cual se evidencia en los anexos del informe, Este año se proyecta la construcció de 6 más, para lograr meta del Plan de Desarrollo por medio de esta actividad</t>
  </si>
  <si>
    <t>Se han instalado hasta el 31 de Marzo: 45 Sistemas en el mismo número de Colegios y 35 sistemas en diferentes barrios disceminados en diferentes localidades. Los Sistemas constan de 4 cámaras y una alarma, lo cual se traduce en que se han instalado 322 CÁMARAS Y 81 ALARMAS COMUNITARIAS COMO COMPONENTES DEL SIES. Se pretende Alcanzar en la vigencia 2023 un acumulado de 700 cámaras adicionales y 173 Sistemas de Alarmas Adicionales. El contrato de la vigencia 2023 está contemplado en el segundo trimestre de 2023.</t>
  </si>
  <si>
    <t>Se Realizó Prórroga y adición al contrato de la vigencia 2022, con autorización del Concejo Distrital de Cartagena,  para darle continuidad a dicha actividad en la vigencia 2023, es de saber que este proceso en esta vigencia se contratará en el segundo trimestre.</t>
  </si>
  <si>
    <t>Se realizó Orden de compra Número OD 105603, cuyo objeto es SUMINISTROS No. OD 105603 de 2023. SUMINISTRO DE COMBUSTIBLE EN LA MODALIDAD DE PRECIOS UNITARIOS CONSISTENTE EN GASOLINA CORRIENTE Y ACPM PARA EL PARQUE AUTOMOTOR DE DISTRISEGURIDAD Y LOS VEHÍCULOS DE SEGURIDAD, SOCORRO Y SALVAMENTO DEL DISTRITO DE CARTAGENA DE INDIAS EN LA VIGENCIA 2023. DURACION HASTA 31 DE DICIEMBRE DE 20223.</t>
  </si>
  <si>
    <t>Se realizó el pago de los derechos de tránsito de la siguiene forma OTROS No. RES 010-2023 de 2023. ARTICULO PRIMERO: Ordenar en favor del  Departamento Administrativo de Tránsito y Transporte de Cartagena-DATT y con cargo al Certificado de Disponibilidad Presupuestal CDP N.º 29-2023, el pago de la ULTIMA CUOTA, correspondiente a saldos adeudados  por conceptos de derechos de tránsito de los vehículos que pertenecen DISTRISEGURIDAD vigencia 2015-2020, por la suma  de CIENTO VEINTICINCO MILLONES  OCHOCIENTOS SEIS MIL SEISCIENTOS SETENTA Y CUATRO PESOS</t>
  </si>
  <si>
    <t>Se está ejecutando dicho proyecto con diferentes actividades las cuales se ha ejecutado el pago de agua de Playa azul se pretende realizar las otras actividades en el transcurso del año</t>
  </si>
  <si>
    <t>Se efectuó contrato CO1.PCCNTR.4034377 de 2022, el cual trata de la Gerencia Integral de los Proyectos de Inversión: “Fortalecimiento Logístico Para la Seguridad, Convivencia, Justicia y Socorro en Cartagena de Indias BPIN 2021130010192 e Implementación del programa Vigilancia de las Playas del Distrito de Cartagena de indias BPIN 2021130010279, respecto de las actividades: Construcción,  sostenimiento, mantenimiento preventivo y correctivo e interventoría de las obras de infraestructura y señalización en playas del distrito, en el mes de Septiembre de 2022 mediante contrato número CIGI-002-2022, el cual se encuentra en ejecución en este momento porque quedó aprobado mediante acuerdo acuerdo 104 de 2022 de Vigencias futuras, con lo que se cumpliría la actividad y la meta del Plan de Desarrollo en el 2023.</t>
  </si>
  <si>
    <t>Se realiza dicha compensación de recaudo en el tercer trimestre de 2023</t>
  </si>
  <si>
    <t>Se espera contratar en el tercer trimestre de 2023</t>
  </si>
  <si>
    <t>Elaborado en un 100% y ejecutado en un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</si>
</sst>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0;[Red]0"/>
    <numFmt numFmtId="166" formatCode="&quot;$&quot;\ #,##0.00"/>
  </numFmts>
  <fonts count="54"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name val="Calibri"/>
      <family val="2"/>
    </font>
    <font>
      <b/>
      <sz val="18"/>
      <name val="Calibri"/>
      <family val="2"/>
    </font>
    <font>
      <sz val="18"/>
      <name val="Calibri"/>
      <family val="2"/>
    </font>
    <font>
      <sz val="18"/>
      <color theme="1"/>
      <name val="Calibri"/>
      <family val="2"/>
      <scheme val="minor"/>
    </font>
    <font>
      <sz val="18"/>
      <color theme="1" tint="4.9989318521683403E-2"/>
      <name val="Calibri"/>
      <family val="2"/>
      <scheme val="minor"/>
    </font>
    <font>
      <sz val="12"/>
      <name val="Calibri"/>
      <family val="2"/>
    </font>
    <font>
      <sz val="12"/>
      <color rgb="FF000000"/>
      <name val="Calibri"/>
      <family val="2"/>
    </font>
    <font>
      <sz val="15"/>
      <color theme="1" tint="4.9989318521683403E-2"/>
      <name val="Arial"/>
      <family val="2"/>
    </font>
    <font>
      <b/>
      <sz val="15"/>
      <color theme="1" tint="4.9989318521683403E-2"/>
      <name val="Arial"/>
      <family val="2"/>
    </font>
    <font>
      <sz val="12"/>
      <color theme="1"/>
      <name val="Arial"/>
      <family val="2"/>
    </font>
    <font>
      <sz val="15"/>
      <name val="Arial"/>
      <family val="2"/>
    </font>
    <font>
      <b/>
      <sz val="10"/>
      <color rgb="FF0C0C0C"/>
      <name val="Arial"/>
      <family val="2"/>
    </font>
    <font>
      <sz val="18"/>
      <name val="Arial"/>
      <family val="2"/>
    </font>
    <font>
      <sz val="11"/>
      <name val="Arial"/>
      <family val="2"/>
    </font>
    <font>
      <sz val="15"/>
      <color theme="1"/>
      <name val="Calibri"/>
      <family val="2"/>
      <scheme val="minor"/>
    </font>
    <font>
      <b/>
      <sz val="18"/>
      <color theme="1"/>
      <name val="Arial"/>
      <family val="2"/>
    </font>
    <font>
      <sz val="18"/>
      <color theme="1"/>
      <name val="Arial"/>
      <family val="2"/>
    </font>
    <font>
      <b/>
      <sz val="15"/>
      <color theme="1"/>
      <name val="Calibri"/>
      <family val="2"/>
      <scheme val="minor"/>
    </font>
    <font>
      <b/>
      <sz val="11"/>
      <name val="Calibri"/>
      <family val="2"/>
    </font>
    <font>
      <b/>
      <sz val="12"/>
      <name val="Calibri"/>
      <family val="2"/>
    </font>
    <font>
      <sz val="15"/>
      <color theme="1" tint="4.9989318521683403E-2"/>
      <name val="Calibri"/>
      <family val="2"/>
      <scheme val="minor"/>
    </font>
    <font>
      <sz val="16"/>
      <color theme="1"/>
      <name val="Calibri"/>
      <family val="2"/>
      <scheme val="minor"/>
    </font>
    <font>
      <sz val="16"/>
      <color rgb="FF444444"/>
      <name val="Calibri"/>
      <family val="2"/>
      <scheme val="minor"/>
    </font>
    <font>
      <b/>
      <sz val="15"/>
      <color theme="1" tint="4.9989318521683403E-2"/>
      <name val="Calibri"/>
      <family val="2"/>
      <scheme val="minor"/>
    </font>
    <font>
      <sz val="20"/>
      <color theme="1"/>
      <name val="Calibri"/>
      <family val="2"/>
      <scheme val="minor"/>
    </font>
    <font>
      <b/>
      <sz val="24"/>
      <color theme="1"/>
      <name val="Calibri"/>
      <family val="2"/>
      <scheme val="minor"/>
    </font>
    <font>
      <sz val="11"/>
      <color theme="1"/>
      <name val="Calibri"/>
      <family val="2"/>
      <scheme val="minor"/>
    </font>
    <font>
      <sz val="8"/>
      <name val="Calibri"/>
      <family val="2"/>
      <scheme val="minor"/>
    </font>
    <font>
      <b/>
      <sz val="18"/>
      <color theme="1"/>
      <name val="Calibri"/>
      <family val="2"/>
      <scheme val="minor"/>
    </font>
    <font>
      <b/>
      <sz val="18"/>
      <color theme="1" tint="4.9989318521683403E-2"/>
      <name val="Calibri"/>
      <family val="2"/>
      <scheme val="minor"/>
    </font>
    <font>
      <b/>
      <sz val="14"/>
      <color theme="1"/>
      <name val="Arial"/>
      <family val="2"/>
    </font>
  </fonts>
  <fills count="8">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6699FF"/>
        <bgColor indexed="64"/>
      </patternFill>
    </fill>
    <fill>
      <patternFill patternType="solid">
        <fgColor rgb="FF00B0F0"/>
        <bgColor indexed="64"/>
      </patternFill>
    </fill>
    <fill>
      <patternFill patternType="solid">
        <fgColor rgb="FFFFFF00"/>
        <bgColor indexed="64"/>
      </patternFill>
    </fill>
    <fill>
      <patternFill patternType="solid">
        <fgColor rgb="FFFFFF00"/>
        <bgColor rgb="FFFFFF00"/>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6" fillId="0" borderId="0"/>
    <xf numFmtId="9" fontId="49" fillId="0" borderId="0" applyFont="0" applyFill="0" applyBorder="0" applyAlignment="0" applyProtection="0"/>
  </cellStyleXfs>
  <cellXfs count="260">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5"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8" fillId="4"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9" fillId="0" borderId="1" xfId="0" applyFont="1" applyBorder="1" applyAlignment="1">
      <alignment horizontal="lef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xf>
    <xf numFmtId="0" fontId="25" fillId="0" borderId="1" xfId="0" applyFont="1" applyBorder="1" applyAlignment="1">
      <alignment horizontal="center" vertical="center"/>
    </xf>
    <xf numFmtId="0" fontId="27" fillId="0" borderId="1" xfId="0" applyFont="1" applyBorder="1" applyAlignment="1">
      <alignment horizontal="center"/>
    </xf>
    <xf numFmtId="0" fontId="29"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1" fontId="35" fillId="0" borderId="1" xfId="0" applyNumberFormat="1" applyFont="1" applyBorder="1" applyAlignment="1">
      <alignment horizontal="center" vertical="center" wrapText="1"/>
    </xf>
    <xf numFmtId="165" fontId="36" fillId="0" borderId="1" xfId="0" applyNumberFormat="1"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wrapText="1"/>
    </xf>
    <xf numFmtId="0" fontId="37" fillId="0" borderId="1" xfId="0" applyFont="1" applyBorder="1"/>
    <xf numFmtId="0" fontId="0" fillId="0" borderId="9" xfId="0" applyBorder="1"/>
    <xf numFmtId="0" fontId="0" fillId="0" borderId="9" xfId="0" applyBorder="1" applyAlignment="1">
      <alignment vertical="center" wrapText="1"/>
    </xf>
    <xf numFmtId="0" fontId="0" fillId="0" borderId="9" xfId="0" applyBorder="1" applyAlignment="1">
      <alignment horizontal="center" vertical="center" wrapText="1"/>
    </xf>
    <xf numFmtId="0" fontId="0" fillId="0" borderId="9" xfId="0" applyBorder="1" applyAlignment="1">
      <alignment horizontal="center" vertical="center"/>
    </xf>
    <xf numFmtId="0" fontId="25" fillId="0" borderId="9" xfId="0" applyFont="1" applyBorder="1" applyAlignment="1">
      <alignment horizontal="center" vertical="center"/>
    </xf>
    <xf numFmtId="0" fontId="27" fillId="0" borderId="9" xfId="0" applyFont="1" applyBorder="1" applyAlignment="1">
      <alignment horizontal="center"/>
    </xf>
    <xf numFmtId="0" fontId="29" fillId="0" borderId="9" xfId="0" applyFont="1" applyBorder="1" applyAlignment="1">
      <alignment vertical="center" wrapText="1"/>
    </xf>
    <xf numFmtId="1" fontId="35" fillId="0" borderId="9" xfId="0" applyNumberFormat="1" applyFont="1" applyBorder="1" applyAlignment="1">
      <alignment horizontal="center" vertical="center" wrapText="1"/>
    </xf>
    <xf numFmtId="165" fontId="36" fillId="0" borderId="9" xfId="0" applyNumberFormat="1" applyFont="1" applyBorder="1" applyAlignment="1">
      <alignment horizontal="center" vertical="center" wrapText="1"/>
    </xf>
    <xf numFmtId="0" fontId="37" fillId="0" borderId="9" xfId="0" applyFont="1" applyBorder="1" applyAlignment="1">
      <alignment vertical="center" wrapText="1"/>
    </xf>
    <xf numFmtId="0" fontId="37" fillId="0" borderId="9" xfId="0" applyFont="1" applyBorder="1" applyAlignment="1">
      <alignment horizontal="center" vertical="center"/>
    </xf>
    <xf numFmtId="0" fontId="37" fillId="0" borderId="9" xfId="0" applyFont="1" applyBorder="1" applyAlignment="1">
      <alignment horizontal="center" vertical="center" wrapText="1"/>
    </xf>
    <xf numFmtId="164" fontId="37" fillId="0" borderId="9" xfId="0" applyNumberFormat="1" applyFont="1" applyBorder="1" applyAlignment="1">
      <alignment horizontal="center" vertical="center" wrapText="1"/>
    </xf>
    <xf numFmtId="1" fontId="37" fillId="0" borderId="9" xfId="0" applyNumberFormat="1" applyFont="1" applyBorder="1" applyAlignment="1">
      <alignment horizontal="center" vertical="center"/>
    </xf>
    <xf numFmtId="166" fontId="37" fillId="0" borderId="1" xfId="0" applyNumberFormat="1" applyFont="1" applyBorder="1" applyAlignment="1">
      <alignment vertical="center"/>
    </xf>
    <xf numFmtId="0" fontId="37" fillId="0" borderId="1" xfId="0" applyFont="1" applyBorder="1" applyAlignment="1">
      <alignment vertical="center"/>
    </xf>
    <xf numFmtId="164" fontId="37" fillId="0" borderId="1" xfId="0" applyNumberFormat="1" applyFont="1" applyBorder="1" applyAlignment="1">
      <alignment horizontal="center" vertical="center"/>
    </xf>
    <xf numFmtId="166" fontId="37" fillId="0" borderId="1" xfId="0" applyNumberFormat="1" applyFont="1" applyBorder="1" applyAlignment="1">
      <alignment vertical="center" wrapText="1"/>
    </xf>
    <xf numFmtId="0" fontId="1" fillId="0" borderId="12" xfId="0" applyFont="1" applyBorder="1" applyAlignment="1">
      <alignment vertical="center" wrapText="1"/>
    </xf>
    <xf numFmtId="0" fontId="1" fillId="0" borderId="14" xfId="0" applyFont="1" applyBorder="1"/>
    <xf numFmtId="0" fontId="0" fillId="0" borderId="14" xfId="0" applyBorder="1"/>
    <xf numFmtId="0" fontId="0" fillId="0" borderId="13" xfId="0" applyBorder="1"/>
    <xf numFmtId="0" fontId="0" fillId="0" borderId="15" xfId="0" applyBorder="1"/>
    <xf numFmtId="0" fontId="0" fillId="0" borderId="9" xfId="0" applyBorder="1" applyAlignment="1">
      <alignment wrapText="1"/>
    </xf>
    <xf numFmtId="0" fontId="3" fillId="3" borderId="1" xfId="0" applyFont="1" applyFill="1" applyBorder="1" applyAlignment="1">
      <alignment horizontal="center" vertical="center" wrapText="1"/>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27" fillId="0" borderId="1" xfId="0" applyFont="1" applyBorder="1" applyAlignment="1">
      <alignment horizontal="center" vertical="center"/>
    </xf>
    <xf numFmtId="0" fontId="24" fillId="0" borderId="1" xfId="0" applyFont="1" applyBorder="1" applyAlignment="1">
      <alignment horizontal="center" vertical="center"/>
    </xf>
    <xf numFmtId="0" fontId="37" fillId="0" borderId="1" xfId="0" applyFont="1" applyBorder="1" applyAlignment="1">
      <alignment horizontal="center" vertical="center"/>
    </xf>
    <xf numFmtId="0" fontId="37" fillId="0" borderId="1" xfId="0" applyFont="1" applyBorder="1" applyAlignment="1">
      <alignment horizontal="left" vertical="center" wrapText="1"/>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164" fontId="37"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9" xfId="0" applyFont="1" applyBorder="1" applyAlignment="1">
      <alignment horizontal="center" vertical="center" wrapText="1"/>
    </xf>
    <xf numFmtId="0" fontId="27" fillId="5" borderId="1" xfId="0" applyFont="1" applyFill="1" applyBorder="1" applyAlignment="1">
      <alignment horizontal="center" vertical="center"/>
    </xf>
    <xf numFmtId="166" fontId="0" fillId="0" borderId="0" xfId="0" applyNumberFormat="1"/>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9" fillId="0" borderId="0" xfId="0" applyFont="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0" borderId="1" xfId="0" applyFont="1" applyBorder="1" applyAlignment="1">
      <alignment horizontal="center" vertical="center"/>
    </xf>
    <xf numFmtId="0" fontId="0" fillId="0" borderId="4" xfId="0" applyBorder="1" applyAlignment="1">
      <alignment horizont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7" xfId="0" applyFont="1" applyBorder="1" applyAlignment="1">
      <alignment horizontal="justify" vertical="center"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6" xfId="0"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18" fillId="4" borderId="13"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7" fillId="5" borderId="1" xfId="0" applyFont="1" applyFill="1" applyBorder="1" applyAlignment="1">
      <alignment horizontal="center" vertical="center"/>
    </xf>
    <xf numFmtId="0" fontId="27"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40"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19" fillId="0" borderId="1" xfId="0" applyFont="1" applyBorder="1" applyAlignment="1">
      <alignment horizontal="center" vertical="center" wrapText="1"/>
    </xf>
    <xf numFmtId="0" fontId="41" fillId="0" borderId="1" xfId="0" applyFont="1" applyBorder="1"/>
    <xf numFmtId="0" fontId="42" fillId="0" borderId="1" xfId="0" applyFont="1" applyBorder="1" applyAlignment="1">
      <alignment horizontal="center" vertical="center" wrapText="1"/>
    </xf>
    <xf numFmtId="0" fontId="18" fillId="0" borderId="1" xfId="0" applyFont="1" applyBorder="1" applyAlignment="1">
      <alignment horizontal="left" vertical="center" wrapText="1"/>
    </xf>
    <xf numFmtId="0" fontId="30" fillId="0" borderId="1" xfId="0" applyFont="1" applyBorder="1" applyAlignment="1">
      <alignment horizontal="left" vertical="center" wrapText="1"/>
    </xf>
    <xf numFmtId="0" fontId="9" fillId="0" borderId="1" xfId="0" applyFont="1" applyBorder="1" applyAlignment="1">
      <alignment horizontal="left" vertical="center" wrapText="1"/>
    </xf>
    <xf numFmtId="0" fontId="40" fillId="0" borderId="1" xfId="0" applyFont="1" applyBorder="1" applyAlignment="1">
      <alignment horizontal="center"/>
    </xf>
    <xf numFmtId="0" fontId="26" fillId="0" borderId="1" xfId="0" applyFont="1" applyBorder="1" applyAlignment="1">
      <alignment horizontal="center" vertical="center"/>
    </xf>
    <xf numFmtId="0" fontId="25" fillId="0" borderId="1" xfId="0" applyFont="1" applyBorder="1"/>
    <xf numFmtId="0" fontId="26" fillId="5" borderId="1" xfId="0" applyFont="1" applyFill="1" applyBorder="1" applyAlignment="1">
      <alignment horizontal="center" vertical="center"/>
    </xf>
    <xf numFmtId="165" fontId="22" fillId="0" borderId="1" xfId="0" applyNumberFormat="1" applyFont="1" applyBorder="1" applyAlignment="1">
      <alignment horizontal="left" vertical="center" wrapText="1"/>
    </xf>
    <xf numFmtId="0" fontId="33" fillId="0" borderId="1" xfId="0" applyFont="1" applyBorder="1" applyAlignment="1">
      <alignment horizontal="left" vertical="center" wrapText="1"/>
    </xf>
    <xf numFmtId="0" fontId="41"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7" fillId="0" borderId="1" xfId="0" applyFont="1" applyBorder="1" applyAlignment="1">
      <alignment horizontal="left" vertical="center" wrapText="1"/>
    </xf>
    <xf numFmtId="0" fontId="44" fillId="0" borderId="8" xfId="0" applyFont="1" applyBorder="1" applyAlignment="1">
      <alignment horizontal="center" vertical="center" wrapText="1"/>
    </xf>
    <xf numFmtId="0" fontId="44" fillId="0" borderId="2" xfId="0" applyFont="1" applyBorder="1" applyAlignment="1">
      <alignment horizontal="center" vertical="center" wrapText="1"/>
    </xf>
    <xf numFmtId="0" fontId="37" fillId="0" borderId="8" xfId="0" applyFont="1" applyBorder="1" applyAlignment="1">
      <alignment horizontal="center" vertical="center"/>
    </xf>
    <xf numFmtId="0" fontId="37" fillId="0" borderId="2" xfId="0" applyFont="1" applyBorder="1" applyAlignment="1">
      <alignment horizontal="center" vertical="center"/>
    </xf>
    <xf numFmtId="0" fontId="37" fillId="0" borderId="8"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 xfId="0" applyFont="1" applyBorder="1" applyAlignment="1">
      <alignment horizontal="center" vertical="center"/>
    </xf>
    <xf numFmtId="0" fontId="0" fillId="0" borderId="8"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37" fillId="0" borderId="8" xfId="0" applyFont="1" applyBorder="1" applyAlignment="1">
      <alignment horizontal="left" vertical="center" wrapText="1"/>
    </xf>
    <xf numFmtId="0" fontId="37" fillId="0" borderId="2" xfId="0" applyFont="1" applyBorder="1" applyAlignment="1">
      <alignment horizontal="left" vertical="center" wrapText="1"/>
    </xf>
    <xf numFmtId="0" fontId="37" fillId="0" borderId="1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 xfId="0" applyFont="1" applyBorder="1" applyAlignment="1">
      <alignment horizontal="left" vertical="center" wrapText="1"/>
    </xf>
    <xf numFmtId="9" fontId="37" fillId="0" borderId="8" xfId="0" applyNumberFormat="1" applyFont="1" applyBorder="1" applyAlignment="1">
      <alignment horizontal="center" vertical="center" wrapText="1"/>
    </xf>
    <xf numFmtId="164" fontId="37" fillId="0" borderId="8" xfId="0" applyNumberFormat="1" applyFont="1" applyBorder="1" applyAlignment="1">
      <alignment horizontal="center" vertical="center" wrapText="1"/>
    </xf>
    <xf numFmtId="164" fontId="37" fillId="0" borderId="3" xfId="0" applyNumberFormat="1" applyFont="1" applyBorder="1" applyAlignment="1">
      <alignment horizontal="center" vertical="center" wrapText="1"/>
    </xf>
    <xf numFmtId="164" fontId="37" fillId="0" borderId="2" xfId="0" applyNumberFormat="1" applyFont="1" applyBorder="1" applyAlignment="1">
      <alignment horizontal="center" vertical="center" wrapText="1"/>
    </xf>
    <xf numFmtId="1" fontId="37" fillId="0" borderId="8" xfId="0" applyNumberFormat="1" applyFont="1" applyBorder="1" applyAlignment="1">
      <alignment horizontal="center" vertical="center"/>
    </xf>
    <xf numFmtId="1" fontId="37" fillId="0" borderId="3" xfId="0" applyNumberFormat="1" applyFont="1" applyBorder="1" applyAlignment="1">
      <alignment horizontal="center" vertical="center"/>
    </xf>
    <xf numFmtId="1" fontId="37" fillId="0" borderId="2" xfId="0" applyNumberFormat="1" applyFont="1" applyBorder="1" applyAlignment="1">
      <alignment horizontal="center" vertical="center"/>
    </xf>
    <xf numFmtId="9" fontId="37" fillId="0" borderId="1" xfId="0" applyNumberFormat="1" applyFont="1" applyBorder="1" applyAlignment="1">
      <alignment horizontal="center" vertical="center" wrapText="1"/>
    </xf>
    <xf numFmtId="1" fontId="37" fillId="0" borderId="1" xfId="0" applyNumberFormat="1" applyFont="1" applyBorder="1" applyAlignment="1">
      <alignment horizontal="center" vertical="center"/>
    </xf>
    <xf numFmtId="164" fontId="37" fillId="0" borderId="1" xfId="0" applyNumberFormat="1" applyFont="1" applyBorder="1" applyAlignment="1">
      <alignment horizontal="center" vertical="center" wrapText="1"/>
    </xf>
    <xf numFmtId="1" fontId="0" fillId="0" borderId="1" xfId="0" applyNumberFormat="1" applyBorder="1" applyAlignment="1">
      <alignment horizontal="center" vertical="center" wrapText="1"/>
    </xf>
    <xf numFmtId="1" fontId="23" fillId="0" borderId="1" xfId="0" applyNumberFormat="1" applyFont="1" applyBorder="1"/>
    <xf numFmtId="1" fontId="28"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0" fontId="23" fillId="0" borderId="1" xfId="0" applyFont="1" applyBorder="1"/>
    <xf numFmtId="0" fontId="17" fillId="0" borderId="1" xfId="0" applyFont="1" applyBorder="1" applyAlignment="1">
      <alignment horizontal="left" vertical="center" wrapText="1"/>
    </xf>
    <xf numFmtId="0" fontId="44"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0" fillId="0" borderId="8"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3" fillId="6" borderId="1" xfId="0" applyFont="1" applyFill="1" applyBorder="1" applyAlignment="1">
      <alignment horizontal="center" vertical="center" wrapText="1"/>
    </xf>
    <xf numFmtId="0" fontId="24" fillId="7" borderId="1" xfId="0" applyFont="1" applyFill="1" applyBorder="1" applyAlignment="1">
      <alignment horizontal="center" vertical="center"/>
    </xf>
    <xf numFmtId="0" fontId="51" fillId="6" borderId="8" xfId="0" applyFont="1" applyFill="1" applyBorder="1" applyAlignment="1">
      <alignment horizontal="center" vertical="center"/>
    </xf>
    <xf numFmtId="0" fontId="51" fillId="6" borderId="3" xfId="0" applyFont="1" applyFill="1" applyBorder="1" applyAlignment="1">
      <alignment horizontal="center" vertical="center"/>
    </xf>
    <xf numFmtId="0" fontId="51" fillId="6" borderId="2" xfId="0" applyFont="1" applyFill="1" applyBorder="1" applyAlignment="1">
      <alignment horizontal="center" vertical="center"/>
    </xf>
    <xf numFmtId="0" fontId="52" fillId="6" borderId="1" xfId="0" applyFont="1" applyFill="1" applyBorder="1" applyAlignment="1">
      <alignment horizontal="center" vertical="center"/>
    </xf>
    <xf numFmtId="1" fontId="52" fillId="6" borderId="8" xfId="0" applyNumberFormat="1" applyFont="1" applyFill="1" applyBorder="1" applyAlignment="1">
      <alignment horizontal="center" vertical="center"/>
    </xf>
    <xf numFmtId="1" fontId="52" fillId="6" borderId="3" xfId="0" applyNumberFormat="1" applyFont="1" applyFill="1" applyBorder="1" applyAlignment="1">
      <alignment horizontal="center" vertical="center"/>
    </xf>
    <xf numFmtId="1" fontId="52" fillId="6" borderId="2" xfId="0" applyNumberFormat="1" applyFont="1" applyFill="1" applyBorder="1" applyAlignment="1">
      <alignment horizontal="center" vertical="center"/>
    </xf>
    <xf numFmtId="0" fontId="52" fillId="6" borderId="8" xfId="0" applyFont="1" applyFill="1" applyBorder="1" applyAlignment="1">
      <alignment horizontal="center" vertical="center"/>
    </xf>
    <xf numFmtId="0" fontId="52" fillId="6" borderId="3" xfId="0" applyFont="1" applyFill="1" applyBorder="1" applyAlignment="1">
      <alignment horizontal="center" vertical="center"/>
    </xf>
    <xf numFmtId="0" fontId="52" fillId="6" borderId="2" xfId="0" applyFont="1" applyFill="1" applyBorder="1" applyAlignment="1">
      <alignment horizontal="center" vertical="center"/>
    </xf>
    <xf numFmtId="0" fontId="52" fillId="6" borderId="1" xfId="0" applyFont="1" applyFill="1" applyBorder="1" applyAlignment="1">
      <alignment horizontal="center"/>
    </xf>
    <xf numFmtId="0" fontId="52" fillId="6" borderId="9" xfId="0" applyFont="1" applyFill="1" applyBorder="1" applyAlignment="1">
      <alignment horizontal="center"/>
    </xf>
    <xf numFmtId="1" fontId="19" fillId="0" borderId="0" xfId="0" applyNumberFormat="1" applyFont="1" applyAlignment="1">
      <alignment horizontal="center" vertical="center"/>
    </xf>
    <xf numFmtId="0" fontId="4" fillId="6" borderId="8"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6" borderId="3" xfId="0" applyFont="1" applyFill="1" applyBorder="1" applyAlignment="1">
      <alignment horizontal="center" vertical="center" wrapText="1"/>
    </xf>
    <xf numFmtId="0" fontId="37" fillId="6" borderId="2" xfId="0" applyFont="1" applyFill="1" applyBorder="1" applyAlignment="1">
      <alignment horizontal="center" vertical="center" wrapText="1"/>
    </xf>
    <xf numFmtId="0" fontId="37" fillId="6" borderId="1" xfId="0" applyFont="1" applyFill="1" applyBorder="1" applyAlignment="1">
      <alignment horizontal="center" vertical="center"/>
    </xf>
    <xf numFmtId="0" fontId="37" fillId="6" borderId="9" xfId="0" applyFont="1" applyFill="1" applyBorder="1" applyAlignment="1">
      <alignment horizontal="center" vertical="center"/>
    </xf>
    <xf numFmtId="0" fontId="37" fillId="6" borderId="8" xfId="0" applyFont="1" applyFill="1" applyBorder="1" applyAlignment="1">
      <alignment horizontal="center" vertical="center"/>
    </xf>
    <xf numFmtId="0" fontId="37" fillId="6" borderId="2" xfId="0" applyFont="1" applyFill="1" applyBorder="1" applyAlignment="1">
      <alignment horizontal="center" vertical="center"/>
    </xf>
    <xf numFmtId="0" fontId="37" fillId="6" borderId="3" xfId="0" applyFont="1" applyFill="1" applyBorder="1" applyAlignment="1">
      <alignment horizontal="center" vertical="center"/>
    </xf>
    <xf numFmtId="0" fontId="5" fillId="6" borderId="8" xfId="0" applyFont="1" applyFill="1" applyBorder="1" applyAlignment="1">
      <alignment horizontal="center" vertical="center" wrapText="1"/>
    </xf>
    <xf numFmtId="0" fontId="5" fillId="6" borderId="2" xfId="0" applyFont="1" applyFill="1" applyBorder="1" applyAlignment="1">
      <alignment horizontal="center" vertical="center" wrapText="1"/>
    </xf>
    <xf numFmtId="9" fontId="40" fillId="6" borderId="1" xfId="0" applyNumberFormat="1" applyFont="1" applyFill="1" applyBorder="1" applyAlignment="1">
      <alignment horizontal="center" vertical="center" wrapText="1"/>
    </xf>
    <xf numFmtId="9" fontId="40" fillId="6" borderId="1" xfId="5" applyFont="1" applyFill="1" applyBorder="1" applyAlignment="1">
      <alignment horizontal="center" vertical="center" wrapText="1"/>
    </xf>
    <xf numFmtId="0" fontId="40" fillId="6" borderId="1" xfId="0" applyFont="1" applyFill="1" applyBorder="1" applyAlignment="1">
      <alignment horizontal="center" vertical="center" wrapText="1"/>
    </xf>
    <xf numFmtId="0" fontId="19" fillId="0" borderId="0" xfId="0" applyFont="1" applyAlignment="1">
      <alignment horizontal="center"/>
    </xf>
    <xf numFmtId="0" fontId="45" fillId="0" borderId="0" xfId="0" applyFont="1" applyBorder="1" applyAlignment="1">
      <alignment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47" fillId="0" borderId="19"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2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9" xfId="0" applyFont="1" applyBorder="1" applyAlignment="1">
      <alignment horizontal="center" vertical="center" wrapText="1"/>
    </xf>
    <xf numFmtId="0" fontId="17" fillId="0" borderId="9" xfId="4" applyFont="1" applyBorder="1" applyAlignment="1">
      <alignment horizontal="left" vertical="center"/>
    </xf>
    <xf numFmtId="0" fontId="0" fillId="0" borderId="16" xfId="0" applyBorder="1"/>
    <xf numFmtId="0" fontId="0" fillId="0" borderId="25" xfId="0" applyBorder="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3" fillId="0" borderId="5" xfId="0" applyFont="1" applyBorder="1" applyAlignment="1">
      <alignment horizontal="center" vertical="center" wrapText="1"/>
    </xf>
    <xf numFmtId="0" fontId="38" fillId="0" borderId="5" xfId="0" applyFont="1" applyBorder="1" applyAlignment="1">
      <alignment horizontal="center" vertical="center" wrapText="1"/>
    </xf>
    <xf numFmtId="0" fontId="40" fillId="0" borderId="5"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6" xfId="0" applyFont="1" applyBorder="1" applyAlignment="1">
      <alignment horizontal="center" vertical="center" wrapText="1"/>
    </xf>
    <xf numFmtId="0" fontId="53" fillId="0" borderId="14" xfId="0" applyFont="1" applyBorder="1" applyAlignment="1">
      <alignment horizontal="center" vertical="center"/>
    </xf>
    <xf numFmtId="0" fontId="0" fillId="0" borderId="14"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14" xfId="0" applyBorder="1" applyAlignment="1">
      <alignment wrapText="1"/>
    </xf>
    <xf numFmtId="0" fontId="0" fillId="0" borderId="14" xfId="0" applyBorder="1" applyAlignment="1">
      <alignment vertical="center"/>
    </xf>
    <xf numFmtId="0" fontId="0" fillId="0" borderId="16" xfId="0" applyBorder="1" applyAlignment="1">
      <alignment vertical="center"/>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wrapText="1"/>
    </xf>
    <xf numFmtId="0" fontId="3" fillId="0" borderId="29" xfId="0" applyFont="1" applyBorder="1" applyAlignment="1">
      <alignment horizontal="center" wrapText="1"/>
    </xf>
    <xf numFmtId="0" fontId="53" fillId="0" borderId="24" xfId="0" applyFont="1" applyBorder="1" applyAlignment="1">
      <alignment horizontal="center" vertical="center"/>
    </xf>
    <xf numFmtId="0" fontId="48" fillId="0" borderId="32" xfId="0" applyFont="1" applyBorder="1" applyAlignment="1">
      <alignment horizontal="center" vertical="center" wrapText="1"/>
    </xf>
    <xf numFmtId="0" fontId="47" fillId="0" borderId="33" xfId="0" applyFont="1" applyBorder="1" applyAlignment="1">
      <alignment horizontal="center" vertical="center" wrapText="1"/>
    </xf>
    <xf numFmtId="0" fontId="47" fillId="0" borderId="34" xfId="0" applyFont="1" applyBorder="1" applyAlignment="1">
      <alignment horizontal="center" vertical="center" wrapText="1"/>
    </xf>
  </cellXfs>
  <cellStyles count="6">
    <cellStyle name="BodyStyle" xfId="2" xr:uid="{00000000-0005-0000-0000-000000000000}"/>
    <cellStyle name="HeaderStyle" xfId="1" xr:uid="{00000000-0005-0000-0000-000001000000}"/>
    <cellStyle name="Normal" xfId="0" builtinId="0"/>
    <cellStyle name="Normal 2" xfId="4" xr:uid="{00000000-0005-0000-0000-000003000000}"/>
    <cellStyle name="Numeric" xfId="3" xr:uid="{00000000-0005-0000-0000-000004000000}"/>
    <cellStyle name="Porcentaje" xfId="5" builtinId="5"/>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1506682</xdr:colOff>
      <xdr:row>0</xdr:row>
      <xdr:rowOff>103911</xdr:rowOff>
    </xdr:from>
    <xdr:to>
      <xdr:col>2</xdr:col>
      <xdr:colOff>779318</xdr:colOff>
      <xdr:row>3</xdr:row>
      <xdr:rowOff>280811</xdr:rowOff>
    </xdr:to>
    <xdr:pic>
      <xdr:nvPicPr>
        <xdr:cNvPr id="4" name="Imagen 3">
          <a:extLst>
            <a:ext uri="{FF2B5EF4-FFF2-40B4-BE49-F238E27FC236}">
              <a16:creationId xmlns:a16="http://schemas.microsoft.com/office/drawing/2014/main" id="{B5638AC4-113C-1261-ACB6-BAB6BBA99E46}"/>
            </a:ext>
          </a:extLst>
        </xdr:cNvPr>
        <xdr:cNvPicPr>
          <a:picLocks noChangeAspect="1"/>
        </xdr:cNvPicPr>
      </xdr:nvPicPr>
      <xdr:blipFill>
        <a:blip xmlns:r="http://schemas.openxmlformats.org/officeDocument/2006/relationships" r:embed="rId1"/>
        <a:stretch>
          <a:fillRect/>
        </a:stretch>
      </xdr:blipFill>
      <xdr:spPr>
        <a:xfrm>
          <a:off x="1506682" y="103911"/>
          <a:ext cx="2320636" cy="116403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B6" sqref="B6:H6"/>
    </sheetView>
  </sheetViews>
  <sheetFormatPr baseColWidth="10"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86" t="s">
        <v>95</v>
      </c>
      <c r="B1" s="86"/>
      <c r="C1" s="86"/>
      <c r="D1" s="86"/>
      <c r="E1" s="86"/>
      <c r="F1" s="86"/>
      <c r="G1" s="86"/>
      <c r="H1" s="86"/>
      <c r="I1" s="86"/>
    </row>
    <row r="2" spans="1:51" ht="36.75" customHeight="1" x14ac:dyDescent="0.25">
      <c r="A2" s="86" t="s">
        <v>45</v>
      </c>
      <c r="B2" s="86"/>
      <c r="C2" s="86"/>
      <c r="D2" s="86"/>
      <c r="E2" s="86"/>
      <c r="F2" s="86"/>
      <c r="G2" s="86"/>
      <c r="H2" s="86"/>
      <c r="I2" s="86"/>
      <c r="J2" s="18"/>
      <c r="K2" s="18"/>
      <c r="L2" s="18"/>
      <c r="M2" s="18"/>
      <c r="N2" s="18"/>
      <c r="O2" s="16"/>
      <c r="P2" s="16"/>
      <c r="Q2" s="16"/>
      <c r="R2" s="18"/>
      <c r="S2" s="18"/>
      <c r="T2" s="18"/>
      <c r="U2" s="17"/>
      <c r="V2" s="17"/>
      <c r="W2" s="17"/>
      <c r="X2" s="17"/>
      <c r="Y2" s="18"/>
      <c r="Z2" s="18"/>
      <c r="AA2" s="18"/>
      <c r="AB2" s="19"/>
      <c r="AC2" s="19"/>
      <c r="AD2" s="19"/>
      <c r="AE2" s="19"/>
      <c r="AF2" s="19"/>
      <c r="AG2" s="19"/>
      <c r="AH2" s="20"/>
      <c r="AI2" s="20"/>
      <c r="AJ2" s="20"/>
      <c r="AK2" s="20"/>
      <c r="AL2" s="20"/>
      <c r="AM2" s="20"/>
      <c r="AN2" s="20"/>
      <c r="AO2" s="20"/>
      <c r="AP2" s="20"/>
      <c r="AQ2" s="20"/>
      <c r="AR2" s="16"/>
      <c r="AS2" s="16"/>
      <c r="AT2" s="16"/>
      <c r="AU2" s="16"/>
      <c r="AV2" s="16"/>
      <c r="AW2" s="18"/>
      <c r="AX2" s="15"/>
      <c r="AY2" s="15"/>
    </row>
    <row r="3" spans="1:51" ht="48" customHeight="1" x14ac:dyDescent="0.25">
      <c r="A3" s="23" t="s">
        <v>49</v>
      </c>
      <c r="B3" s="101" t="s">
        <v>58</v>
      </c>
      <c r="C3" s="102"/>
      <c r="D3" s="102"/>
      <c r="E3" s="102"/>
      <c r="F3" s="102"/>
      <c r="G3" s="102"/>
      <c r="H3" s="103"/>
      <c r="I3" s="22"/>
    </row>
    <row r="4" spans="1:51" ht="31.5" customHeight="1" x14ac:dyDescent="0.25">
      <c r="A4" s="23" t="s">
        <v>1</v>
      </c>
      <c r="B4" s="101" t="s">
        <v>59</v>
      </c>
      <c r="C4" s="102"/>
      <c r="D4" s="102"/>
      <c r="E4" s="102"/>
      <c r="F4" s="102"/>
      <c r="G4" s="102"/>
      <c r="H4" s="103"/>
      <c r="I4" s="22"/>
    </row>
    <row r="5" spans="1:51" ht="40.5" customHeight="1" x14ac:dyDescent="0.25">
      <c r="A5" s="23" t="s">
        <v>2</v>
      </c>
      <c r="B5" s="101" t="s">
        <v>60</v>
      </c>
      <c r="C5" s="102"/>
      <c r="D5" s="102"/>
      <c r="E5" s="102"/>
      <c r="F5" s="102"/>
      <c r="G5" s="102"/>
      <c r="H5" s="103"/>
      <c r="I5" s="22"/>
    </row>
    <row r="6" spans="1:51" ht="56.25" customHeight="1" x14ac:dyDescent="0.25">
      <c r="A6" s="23" t="s">
        <v>3</v>
      </c>
      <c r="B6" s="101" t="s">
        <v>61</v>
      </c>
      <c r="C6" s="102"/>
      <c r="D6" s="102"/>
      <c r="E6" s="102"/>
      <c r="F6" s="102"/>
      <c r="G6" s="102"/>
      <c r="H6" s="103"/>
      <c r="I6" s="22"/>
    </row>
    <row r="7" spans="1:51" ht="30" x14ac:dyDescent="0.25">
      <c r="A7" s="23" t="s">
        <v>4</v>
      </c>
      <c r="B7" s="101" t="s">
        <v>62</v>
      </c>
      <c r="C7" s="102"/>
      <c r="D7" s="102"/>
      <c r="E7" s="102"/>
      <c r="F7" s="102"/>
      <c r="G7" s="102"/>
      <c r="H7" s="103"/>
      <c r="I7" s="22"/>
    </row>
    <row r="8" spans="1:51" ht="30" x14ac:dyDescent="0.25">
      <c r="A8" s="23" t="s">
        <v>42</v>
      </c>
      <c r="B8" s="101" t="s">
        <v>63</v>
      </c>
      <c r="C8" s="102"/>
      <c r="D8" s="102"/>
      <c r="E8" s="102"/>
      <c r="F8" s="102"/>
      <c r="G8" s="102"/>
      <c r="H8" s="103"/>
      <c r="I8" s="22"/>
    </row>
    <row r="9" spans="1:51" ht="30" x14ac:dyDescent="0.25">
      <c r="A9" s="23" t="s">
        <v>44</v>
      </c>
      <c r="B9" s="101" t="s">
        <v>64</v>
      </c>
      <c r="C9" s="102"/>
      <c r="D9" s="102"/>
      <c r="E9" s="102"/>
      <c r="F9" s="102"/>
      <c r="G9" s="102"/>
      <c r="H9" s="103"/>
      <c r="I9" s="22"/>
    </row>
    <row r="10" spans="1:51" ht="30" x14ac:dyDescent="0.25">
      <c r="A10" s="23" t="s">
        <v>43</v>
      </c>
      <c r="B10" s="101" t="s">
        <v>65</v>
      </c>
      <c r="C10" s="102"/>
      <c r="D10" s="102"/>
      <c r="E10" s="102"/>
      <c r="F10" s="102"/>
      <c r="G10" s="102"/>
      <c r="H10" s="103"/>
      <c r="I10" s="22"/>
    </row>
    <row r="11" spans="1:51" ht="30" x14ac:dyDescent="0.25">
      <c r="A11" s="23" t="s">
        <v>5</v>
      </c>
      <c r="B11" s="101" t="s">
        <v>66</v>
      </c>
      <c r="C11" s="102"/>
      <c r="D11" s="102"/>
      <c r="E11" s="102"/>
      <c r="F11" s="102"/>
      <c r="G11" s="102"/>
      <c r="H11" s="103"/>
      <c r="I11" s="22"/>
    </row>
    <row r="12" spans="1:51" ht="58.5" customHeight="1" x14ac:dyDescent="0.25">
      <c r="A12" s="23" t="s">
        <v>67</v>
      </c>
      <c r="B12" s="101" t="s">
        <v>68</v>
      </c>
      <c r="C12" s="102"/>
      <c r="D12" s="102"/>
      <c r="E12" s="102"/>
      <c r="F12" s="102"/>
      <c r="G12" s="102"/>
      <c r="H12" s="103"/>
      <c r="I12" s="22"/>
    </row>
    <row r="13" spans="1:51" ht="30" x14ac:dyDescent="0.25">
      <c r="A13" s="23" t="s">
        <v>7</v>
      </c>
      <c r="B13" s="101" t="s">
        <v>69</v>
      </c>
      <c r="C13" s="102"/>
      <c r="D13" s="102"/>
      <c r="E13" s="102"/>
      <c r="F13" s="102"/>
      <c r="G13" s="102"/>
      <c r="H13" s="103"/>
      <c r="I13" s="22"/>
    </row>
    <row r="14" spans="1:51" ht="30" x14ac:dyDescent="0.25">
      <c r="A14" s="23" t="s">
        <v>8</v>
      </c>
      <c r="B14" s="101" t="s">
        <v>70</v>
      </c>
      <c r="C14" s="102"/>
      <c r="D14" s="102"/>
      <c r="E14" s="102"/>
      <c r="F14" s="102"/>
      <c r="G14" s="102"/>
      <c r="H14" s="103"/>
      <c r="I14" s="22"/>
    </row>
    <row r="15" spans="1:51" ht="30" x14ac:dyDescent="0.25">
      <c r="A15" s="23" t="s">
        <v>9</v>
      </c>
      <c r="B15" s="101" t="s">
        <v>71</v>
      </c>
      <c r="C15" s="102"/>
      <c r="D15" s="102"/>
      <c r="E15" s="102"/>
      <c r="F15" s="102"/>
      <c r="G15" s="102"/>
      <c r="H15" s="103"/>
      <c r="I15" s="22"/>
    </row>
    <row r="16" spans="1:51" ht="30" x14ac:dyDescent="0.25">
      <c r="A16" s="23" t="s">
        <v>10</v>
      </c>
      <c r="B16" s="101" t="s">
        <v>72</v>
      </c>
      <c r="C16" s="102"/>
      <c r="D16" s="102"/>
      <c r="E16" s="102"/>
      <c r="F16" s="102"/>
      <c r="G16" s="102"/>
      <c r="H16" s="103"/>
      <c r="I16" s="22"/>
    </row>
    <row r="17" spans="1:9" ht="60" customHeight="1" x14ac:dyDescent="0.25">
      <c r="A17" s="23" t="s">
        <v>73</v>
      </c>
      <c r="B17" s="101" t="s">
        <v>74</v>
      </c>
      <c r="C17" s="102"/>
      <c r="D17" s="102"/>
      <c r="E17" s="102"/>
      <c r="F17" s="102"/>
      <c r="G17" s="102"/>
      <c r="H17" s="103"/>
      <c r="I17" s="22"/>
    </row>
    <row r="18" spans="1:9" ht="60" customHeight="1" x14ac:dyDescent="0.25">
      <c r="A18" s="23" t="s">
        <v>12</v>
      </c>
      <c r="B18" s="101" t="s">
        <v>75</v>
      </c>
      <c r="C18" s="102"/>
      <c r="D18" s="102"/>
      <c r="E18" s="102"/>
      <c r="F18" s="102"/>
      <c r="G18" s="102"/>
      <c r="H18" s="103"/>
      <c r="I18" s="22"/>
    </row>
    <row r="19" spans="1:9" ht="45.75" customHeight="1" x14ac:dyDescent="0.25">
      <c r="A19" s="23" t="s">
        <v>13</v>
      </c>
      <c r="B19" s="101" t="s">
        <v>76</v>
      </c>
      <c r="C19" s="102"/>
      <c r="D19" s="102"/>
      <c r="E19" s="102"/>
      <c r="F19" s="102"/>
      <c r="G19" s="102"/>
      <c r="H19" s="103"/>
      <c r="I19" s="22"/>
    </row>
    <row r="20" spans="1:9" ht="51.75" customHeight="1" x14ac:dyDescent="0.25">
      <c r="A20" s="23" t="s">
        <v>14</v>
      </c>
      <c r="B20" s="101" t="s">
        <v>77</v>
      </c>
      <c r="C20" s="102"/>
      <c r="D20" s="102"/>
      <c r="E20" s="102"/>
      <c r="F20" s="102"/>
      <c r="G20" s="102"/>
      <c r="H20" s="103"/>
      <c r="I20" s="22"/>
    </row>
    <row r="21" spans="1:9" ht="57.75" customHeight="1" x14ac:dyDescent="0.25">
      <c r="A21" s="23" t="s">
        <v>15</v>
      </c>
      <c r="B21" s="101" t="s">
        <v>78</v>
      </c>
      <c r="C21" s="102"/>
      <c r="D21" s="102"/>
      <c r="E21" s="102"/>
      <c r="F21" s="102"/>
      <c r="G21" s="102"/>
      <c r="H21" s="103"/>
      <c r="I21" s="22"/>
    </row>
    <row r="22" spans="1:9" x14ac:dyDescent="0.25">
      <c r="A22" s="107"/>
      <c r="B22" s="108"/>
      <c r="C22" s="108"/>
      <c r="D22" s="108"/>
      <c r="E22" s="108"/>
      <c r="F22" s="108"/>
      <c r="G22" s="108"/>
      <c r="H22" s="108"/>
      <c r="I22" s="109"/>
    </row>
    <row r="23" spans="1:9" ht="51" customHeight="1" x14ac:dyDescent="0.25">
      <c r="A23" s="86" t="s">
        <v>79</v>
      </c>
      <c r="B23" s="86"/>
      <c r="C23" s="86"/>
      <c r="D23" s="86"/>
      <c r="E23" s="86"/>
      <c r="F23" s="86"/>
      <c r="G23" s="86"/>
      <c r="H23" s="86"/>
      <c r="I23" s="86"/>
    </row>
    <row r="24" spans="1:9" ht="180" customHeight="1" x14ac:dyDescent="0.25">
      <c r="A24" s="104" t="s">
        <v>107</v>
      </c>
      <c r="B24" s="105"/>
      <c r="C24" s="105"/>
      <c r="D24" s="105"/>
      <c r="E24" s="105"/>
      <c r="F24" s="105"/>
      <c r="G24" s="105"/>
      <c r="H24" s="105"/>
      <c r="I24" s="106"/>
    </row>
    <row r="25" spans="1:9" ht="201" customHeight="1" x14ac:dyDescent="0.25">
      <c r="A25" s="24" t="s">
        <v>50</v>
      </c>
      <c r="B25" s="98" t="s">
        <v>80</v>
      </c>
      <c r="C25" s="98"/>
      <c r="D25" s="98"/>
      <c r="E25" s="98"/>
      <c r="F25" s="98"/>
      <c r="G25" s="98"/>
      <c r="H25" s="98"/>
      <c r="I25" s="98"/>
    </row>
    <row r="26" spans="1:9" ht="120.75" customHeight="1" x14ac:dyDescent="0.25">
      <c r="A26" s="24" t="s">
        <v>51</v>
      </c>
      <c r="B26" s="98" t="s">
        <v>105</v>
      </c>
      <c r="C26" s="98"/>
      <c r="D26" s="98"/>
      <c r="E26" s="98"/>
      <c r="F26" s="98"/>
      <c r="G26" s="98"/>
      <c r="H26" s="98"/>
      <c r="I26" s="98"/>
    </row>
    <row r="27" spans="1:9" ht="87" customHeight="1" x14ac:dyDescent="0.25">
      <c r="A27" s="24" t="s">
        <v>52</v>
      </c>
      <c r="B27" s="98" t="s">
        <v>81</v>
      </c>
      <c r="C27" s="98"/>
      <c r="D27" s="98"/>
      <c r="E27" s="98"/>
      <c r="F27" s="98"/>
      <c r="G27" s="98"/>
      <c r="H27" s="98"/>
      <c r="I27" s="98"/>
    </row>
    <row r="28" spans="1:9" ht="45.75" customHeight="1" x14ac:dyDescent="0.25">
      <c r="A28" s="24" t="s">
        <v>53</v>
      </c>
      <c r="B28" s="98" t="s">
        <v>108</v>
      </c>
      <c r="C28" s="98"/>
      <c r="D28" s="98"/>
      <c r="E28" s="98"/>
      <c r="F28" s="98"/>
      <c r="G28" s="98"/>
      <c r="H28" s="98"/>
      <c r="I28" s="98"/>
    </row>
    <row r="29" spans="1:9" x14ac:dyDescent="0.25">
      <c r="A29" s="110"/>
      <c r="B29" s="110"/>
      <c r="C29" s="110"/>
      <c r="D29" s="110"/>
      <c r="E29" s="110"/>
      <c r="F29" s="110"/>
      <c r="G29" s="110"/>
      <c r="H29" s="110"/>
      <c r="I29" s="110"/>
    </row>
    <row r="30" spans="1:9" ht="45" customHeight="1" x14ac:dyDescent="0.25">
      <c r="A30" s="99" t="s">
        <v>55</v>
      </c>
      <c r="B30" s="99"/>
      <c r="C30" s="99"/>
      <c r="D30" s="99"/>
      <c r="E30" s="99"/>
      <c r="F30" s="99"/>
      <c r="G30" s="99"/>
      <c r="H30" s="99"/>
      <c r="I30" s="99"/>
    </row>
    <row r="31" spans="1:9" ht="42" customHeight="1" x14ac:dyDescent="0.25">
      <c r="A31" s="100" t="s">
        <v>16</v>
      </c>
      <c r="B31" s="100"/>
      <c r="C31" s="91" t="s">
        <v>82</v>
      </c>
      <c r="D31" s="92"/>
      <c r="E31" s="92"/>
      <c r="F31" s="92"/>
      <c r="G31" s="92"/>
      <c r="H31" s="93"/>
      <c r="I31" s="21"/>
    </row>
    <row r="32" spans="1:9" ht="43.5" customHeight="1" x14ac:dyDescent="0.25">
      <c r="A32" s="100" t="s">
        <v>17</v>
      </c>
      <c r="B32" s="100"/>
      <c r="C32" s="91" t="s">
        <v>83</v>
      </c>
      <c r="D32" s="92"/>
      <c r="E32" s="92"/>
      <c r="F32" s="92"/>
      <c r="G32" s="92"/>
      <c r="H32" s="93"/>
      <c r="I32" s="21"/>
    </row>
    <row r="33" spans="1:9" ht="40.5" customHeight="1" x14ac:dyDescent="0.25">
      <c r="A33" s="100" t="s">
        <v>18</v>
      </c>
      <c r="B33" s="100"/>
      <c r="C33" s="91" t="s">
        <v>86</v>
      </c>
      <c r="D33" s="92"/>
      <c r="E33" s="92"/>
      <c r="F33" s="92"/>
      <c r="G33" s="92"/>
      <c r="H33" s="93"/>
      <c r="I33" s="21"/>
    </row>
    <row r="34" spans="1:9" ht="75.75" customHeight="1" x14ac:dyDescent="0.25">
      <c r="A34" s="88" t="s">
        <v>19</v>
      </c>
      <c r="B34" s="88"/>
      <c r="C34" s="101" t="s">
        <v>84</v>
      </c>
      <c r="D34" s="102"/>
      <c r="E34" s="102"/>
      <c r="F34" s="102"/>
      <c r="G34" s="102"/>
      <c r="H34" s="103"/>
      <c r="I34" s="21"/>
    </row>
    <row r="35" spans="1:9" ht="57.75" customHeight="1" x14ac:dyDescent="0.25">
      <c r="A35" s="88" t="s">
        <v>20</v>
      </c>
      <c r="B35" s="88"/>
      <c r="C35" s="91" t="s">
        <v>85</v>
      </c>
      <c r="D35" s="92"/>
      <c r="E35" s="92"/>
      <c r="F35" s="92"/>
      <c r="G35" s="92"/>
      <c r="H35" s="93"/>
      <c r="I35" s="21"/>
    </row>
    <row r="36" spans="1:9" ht="73.5" customHeight="1" x14ac:dyDescent="0.25">
      <c r="A36" s="88" t="s">
        <v>21</v>
      </c>
      <c r="B36" s="88"/>
      <c r="C36" s="91" t="s">
        <v>87</v>
      </c>
      <c r="D36" s="92"/>
      <c r="E36" s="92"/>
      <c r="F36" s="92"/>
      <c r="G36" s="92"/>
      <c r="H36" s="93"/>
      <c r="I36" s="21"/>
    </row>
    <row r="37" spans="1:9" ht="67.5" customHeight="1" x14ac:dyDescent="0.25">
      <c r="A37" s="88" t="s">
        <v>47</v>
      </c>
      <c r="B37" s="88"/>
      <c r="C37" s="91" t="s">
        <v>88</v>
      </c>
      <c r="D37" s="92"/>
      <c r="E37" s="92"/>
      <c r="F37" s="92"/>
      <c r="G37" s="92"/>
      <c r="H37" s="93"/>
      <c r="I37" s="21"/>
    </row>
    <row r="38" spans="1:9" ht="45.75" customHeight="1" x14ac:dyDescent="0.25">
      <c r="A38" s="88" t="s">
        <v>22</v>
      </c>
      <c r="B38" s="88"/>
      <c r="C38" s="91" t="s">
        <v>89</v>
      </c>
      <c r="D38" s="92"/>
      <c r="E38" s="92"/>
      <c r="F38" s="92"/>
      <c r="G38" s="92"/>
      <c r="H38" s="93"/>
      <c r="I38" s="21"/>
    </row>
    <row r="39" spans="1:9" ht="39.75" customHeight="1" x14ac:dyDescent="0.25">
      <c r="A39" s="88" t="s">
        <v>23</v>
      </c>
      <c r="B39" s="88"/>
      <c r="C39" s="91" t="s">
        <v>90</v>
      </c>
      <c r="D39" s="92"/>
      <c r="E39" s="92"/>
      <c r="F39" s="92"/>
      <c r="G39" s="92"/>
      <c r="H39" s="93"/>
      <c r="I39" s="21"/>
    </row>
    <row r="40" spans="1:9" ht="52.5" customHeight="1" x14ac:dyDescent="0.25">
      <c r="A40" s="89" t="s">
        <v>24</v>
      </c>
      <c r="B40" s="89"/>
      <c r="C40" s="91" t="s">
        <v>91</v>
      </c>
      <c r="D40" s="92"/>
      <c r="E40" s="92"/>
      <c r="F40" s="92"/>
      <c r="G40" s="92"/>
      <c r="H40" s="93"/>
      <c r="I40" s="21"/>
    </row>
    <row r="42" spans="1:9" ht="42.75" customHeight="1" x14ac:dyDescent="0.25">
      <c r="A42" s="90" t="s">
        <v>46</v>
      </c>
      <c r="B42" s="90"/>
      <c r="C42" s="90"/>
      <c r="D42" s="90"/>
      <c r="E42" s="90"/>
      <c r="F42" s="90"/>
      <c r="G42" s="90"/>
      <c r="H42" s="90"/>
    </row>
    <row r="43" spans="1:9" ht="53.25" customHeight="1" x14ac:dyDescent="0.25">
      <c r="A43" s="87" t="s">
        <v>25</v>
      </c>
      <c r="B43" s="87"/>
      <c r="C43" s="91" t="s">
        <v>112</v>
      </c>
      <c r="D43" s="92"/>
      <c r="E43" s="92"/>
      <c r="F43" s="92"/>
      <c r="G43" s="92"/>
      <c r="H43" s="93"/>
    </row>
    <row r="44" spans="1:9" ht="69" customHeight="1" x14ac:dyDescent="0.25">
      <c r="A44" s="87" t="s">
        <v>26</v>
      </c>
      <c r="B44" s="87"/>
      <c r="C44" s="101" t="s">
        <v>113</v>
      </c>
      <c r="D44" s="102"/>
      <c r="E44" s="102"/>
      <c r="F44" s="102"/>
      <c r="G44" s="102"/>
      <c r="H44" s="103"/>
    </row>
    <row r="45" spans="1:9" ht="56.25" customHeight="1" x14ac:dyDescent="0.25">
      <c r="A45" s="87" t="s">
        <v>27</v>
      </c>
      <c r="B45" s="87"/>
      <c r="C45" s="91" t="s">
        <v>92</v>
      </c>
      <c r="D45" s="92"/>
      <c r="E45" s="92"/>
      <c r="F45" s="92"/>
      <c r="G45" s="92"/>
      <c r="H45" s="93"/>
    </row>
    <row r="46" spans="1:9" ht="51.75" customHeight="1" x14ac:dyDescent="0.25">
      <c r="A46" s="87" t="s">
        <v>28</v>
      </c>
      <c r="B46" s="87"/>
      <c r="C46" s="91" t="s">
        <v>93</v>
      </c>
      <c r="D46" s="92"/>
      <c r="E46" s="92"/>
      <c r="F46" s="92"/>
      <c r="G46" s="92"/>
      <c r="H46" s="93"/>
    </row>
    <row r="47" spans="1:9" ht="48.75" customHeight="1" x14ac:dyDescent="0.25">
      <c r="A47" s="87" t="s">
        <v>29</v>
      </c>
      <c r="B47" s="87"/>
      <c r="C47" s="91" t="s">
        <v>94</v>
      </c>
      <c r="D47" s="92"/>
      <c r="E47" s="92"/>
      <c r="F47" s="92"/>
      <c r="G47" s="92"/>
      <c r="H47" s="93"/>
    </row>
    <row r="48" spans="1:9" x14ac:dyDescent="0.25">
      <c r="A48" s="95"/>
      <c r="B48" s="95"/>
      <c r="C48" s="95"/>
      <c r="D48" s="95"/>
      <c r="E48" s="95"/>
      <c r="F48" s="95"/>
      <c r="G48" s="95"/>
      <c r="H48" s="95"/>
    </row>
    <row r="49" spans="1:8" ht="34.5" customHeight="1" x14ac:dyDescent="0.25">
      <c r="A49" s="94" t="s">
        <v>0</v>
      </c>
      <c r="B49" s="94"/>
      <c r="C49" s="94"/>
      <c r="D49" s="94"/>
      <c r="E49" s="94"/>
      <c r="F49" s="94"/>
      <c r="G49" s="94"/>
      <c r="H49" s="94"/>
    </row>
    <row r="50" spans="1:8" ht="44.25" customHeight="1" x14ac:dyDescent="0.25">
      <c r="A50" s="87" t="s">
        <v>30</v>
      </c>
      <c r="B50" s="87"/>
      <c r="C50" s="91" t="s">
        <v>104</v>
      </c>
      <c r="D50" s="92"/>
      <c r="E50" s="92"/>
      <c r="F50" s="92"/>
      <c r="G50" s="92"/>
      <c r="H50" s="93"/>
    </row>
    <row r="51" spans="1:8" ht="90" customHeight="1" x14ac:dyDescent="0.25">
      <c r="A51" s="87" t="s">
        <v>31</v>
      </c>
      <c r="B51" s="87"/>
      <c r="C51" s="101" t="s">
        <v>109</v>
      </c>
      <c r="D51" s="92"/>
      <c r="E51" s="92"/>
      <c r="F51" s="92"/>
      <c r="G51" s="92"/>
      <c r="H51" s="93"/>
    </row>
    <row r="52" spans="1:8" ht="40.5" customHeight="1" x14ac:dyDescent="0.25">
      <c r="A52" s="87" t="s">
        <v>32</v>
      </c>
      <c r="B52" s="87"/>
      <c r="C52" s="91" t="s">
        <v>102</v>
      </c>
      <c r="D52" s="92"/>
      <c r="E52" s="92"/>
      <c r="F52" s="92"/>
      <c r="G52" s="92"/>
      <c r="H52" s="93"/>
    </row>
    <row r="53" spans="1:8" ht="32.25" customHeight="1" x14ac:dyDescent="0.25">
      <c r="A53" s="87" t="s">
        <v>33</v>
      </c>
      <c r="B53" s="87"/>
      <c r="C53" s="91" t="s">
        <v>103</v>
      </c>
      <c r="D53" s="92"/>
      <c r="E53" s="92"/>
      <c r="F53" s="92"/>
      <c r="G53" s="92"/>
      <c r="H53" s="93"/>
    </row>
    <row r="54" spans="1:8" ht="51.75" customHeight="1" x14ac:dyDescent="0.25">
      <c r="A54" s="83" t="s">
        <v>34</v>
      </c>
      <c r="B54" s="83"/>
      <c r="C54" s="91" t="s">
        <v>96</v>
      </c>
      <c r="D54" s="92"/>
      <c r="E54" s="92"/>
      <c r="F54" s="92"/>
      <c r="G54" s="92"/>
      <c r="H54" s="93"/>
    </row>
    <row r="55" spans="1:8" ht="65.25" customHeight="1" x14ac:dyDescent="0.25">
      <c r="A55" s="83" t="s">
        <v>35</v>
      </c>
      <c r="B55" s="83"/>
      <c r="C55" s="91" t="s">
        <v>97</v>
      </c>
      <c r="D55" s="92"/>
      <c r="E55" s="92"/>
      <c r="F55" s="92"/>
      <c r="G55" s="92"/>
      <c r="H55" s="93"/>
    </row>
    <row r="56" spans="1:8" ht="40.5" customHeight="1" x14ac:dyDescent="0.25">
      <c r="A56" s="83" t="s">
        <v>36</v>
      </c>
      <c r="B56" s="83"/>
      <c r="C56" s="91" t="s">
        <v>101</v>
      </c>
      <c r="D56" s="92"/>
      <c r="E56" s="92"/>
      <c r="F56" s="92"/>
      <c r="G56" s="92"/>
      <c r="H56" s="93"/>
    </row>
    <row r="57" spans="1:8" ht="60" customHeight="1" x14ac:dyDescent="0.25">
      <c r="A57" s="83" t="s">
        <v>37</v>
      </c>
      <c r="B57" s="83"/>
      <c r="C57" s="91" t="s">
        <v>106</v>
      </c>
      <c r="D57" s="92"/>
      <c r="E57" s="92"/>
      <c r="F57" s="92"/>
      <c r="G57" s="92"/>
      <c r="H57" s="93"/>
    </row>
    <row r="58" spans="1:8" ht="51.75" customHeight="1" x14ac:dyDescent="0.25">
      <c r="A58" s="83" t="s">
        <v>38</v>
      </c>
      <c r="B58" s="83"/>
      <c r="C58" s="91" t="s">
        <v>98</v>
      </c>
      <c r="D58" s="92"/>
      <c r="E58" s="92"/>
      <c r="F58" s="92"/>
      <c r="G58" s="92"/>
      <c r="H58" s="93"/>
    </row>
    <row r="59" spans="1:8" ht="54.75" customHeight="1" x14ac:dyDescent="0.25">
      <c r="A59" s="84" t="s">
        <v>39</v>
      </c>
      <c r="B59" s="84"/>
      <c r="C59" s="91" t="s">
        <v>110</v>
      </c>
      <c r="D59" s="92"/>
      <c r="E59" s="92"/>
      <c r="F59" s="92"/>
      <c r="G59" s="92"/>
      <c r="H59" s="93"/>
    </row>
    <row r="61" spans="1:8" s="21" customFormat="1" ht="182.25" customHeight="1" x14ac:dyDescent="0.25">
      <c r="A61" s="96" t="s">
        <v>100</v>
      </c>
      <c r="B61" s="97"/>
      <c r="C61" s="97"/>
      <c r="D61" s="97"/>
      <c r="E61" s="97"/>
      <c r="F61" s="97"/>
      <c r="G61" s="97"/>
      <c r="H61" s="97"/>
    </row>
    <row r="62" spans="1:8" s="21" customFormat="1" ht="64.5" customHeight="1" x14ac:dyDescent="0.25">
      <c r="A62" s="85" t="s">
        <v>56</v>
      </c>
      <c r="B62" s="85"/>
      <c r="C62" s="101" t="s">
        <v>111</v>
      </c>
      <c r="D62" s="102"/>
      <c r="E62" s="102"/>
      <c r="F62" s="102"/>
      <c r="G62" s="102"/>
      <c r="H62" s="103"/>
    </row>
    <row r="63" spans="1:8" s="21" customFormat="1" ht="69.75" customHeight="1" x14ac:dyDescent="0.25">
      <c r="A63" s="85" t="s">
        <v>57</v>
      </c>
      <c r="B63" s="85"/>
      <c r="C63" s="101" t="s">
        <v>99</v>
      </c>
      <c r="D63" s="102"/>
      <c r="E63" s="102"/>
      <c r="F63" s="102"/>
      <c r="G63" s="102"/>
      <c r="H63" s="103"/>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49"/>
  <sheetViews>
    <sheetView tabSelected="1" zoomScale="55" zoomScaleNormal="55" workbookViewId="0">
      <selection activeCell="D10" sqref="D10:D36"/>
    </sheetView>
  </sheetViews>
  <sheetFormatPr baseColWidth="10" defaultColWidth="11.42578125" defaultRowHeight="18.75" x14ac:dyDescent="0.25"/>
  <cols>
    <col min="1" max="1" width="25.5703125" customWidth="1"/>
    <col min="2" max="2" width="20.140625" bestFit="1" customWidth="1"/>
    <col min="3" max="3" width="35" bestFit="1" customWidth="1"/>
    <col min="4" max="4" width="39.5703125" bestFit="1" customWidth="1"/>
    <col min="5" max="5" width="23.28515625" customWidth="1"/>
    <col min="6" max="6" width="43" customWidth="1"/>
    <col min="7" max="7" width="17.5703125" customWidth="1"/>
    <col min="8" max="8" width="21.7109375" customWidth="1"/>
    <col min="9" max="9" width="21.42578125" customWidth="1"/>
    <col min="10" max="10" width="19.7109375" customWidth="1"/>
    <col min="11" max="11" width="21.85546875" style="14"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0" width="20.28515625" style="5" customWidth="1"/>
    <col min="21" max="21" width="24" style="197" customWidth="1"/>
    <col min="22" max="22" width="38.85546875" style="6" customWidth="1"/>
    <col min="23" max="23" width="62.85546875" style="7" customWidth="1"/>
    <col min="24" max="24" width="43.85546875" style="8" bestFit="1" customWidth="1"/>
    <col min="25" max="25" width="74.7109375" style="9" customWidth="1"/>
    <col min="26" max="26" width="21.42578125" style="9" customWidth="1"/>
    <col min="27" max="27" width="25.140625" style="10" customWidth="1"/>
    <col min="28" max="28" width="22.7109375" style="10" customWidth="1"/>
    <col min="29" max="29" width="48.85546875" style="14" customWidth="1"/>
    <col min="30" max="30" width="38.7109375" customWidth="1"/>
    <col min="31" max="32" width="26.7109375" customWidth="1"/>
    <col min="33" max="33" width="34.7109375" style="11" hidden="1" customWidth="1"/>
    <col min="34" max="34" width="27.140625" style="12" hidden="1" customWidth="1"/>
    <col min="35" max="35" width="28" style="13" hidden="1" customWidth="1"/>
    <col min="36" max="36" width="22.28515625" hidden="1" customWidth="1"/>
    <col min="37" max="37" width="24.140625" hidden="1" customWidth="1"/>
    <col min="38" max="38" width="22" hidden="1" customWidth="1"/>
    <col min="39" max="39" width="23" hidden="1" customWidth="1"/>
    <col min="40" max="40" width="23.42578125" hidden="1" customWidth="1"/>
    <col min="41" max="41" width="23.42578125" customWidth="1"/>
    <col min="42" max="42" width="23.42578125" style="213" customWidth="1"/>
    <col min="43" max="43" width="28.42578125" customWidth="1"/>
    <col min="44" max="44" width="25" customWidth="1"/>
    <col min="45" max="45" width="45.85546875" customWidth="1"/>
    <col min="46" max="46" width="25.7109375" customWidth="1"/>
    <col min="47" max="47" width="28.28515625" customWidth="1"/>
    <col min="48" max="48" width="63.85546875" customWidth="1"/>
    <col min="49" max="49" width="32.7109375" customWidth="1"/>
    <col min="50" max="50" width="25.85546875" customWidth="1"/>
    <col min="51" max="51" width="25.5703125" customWidth="1"/>
    <col min="52" max="52" width="39.7109375" customWidth="1"/>
    <col min="53" max="53" width="73.42578125" customWidth="1"/>
    <col min="54" max="54" width="73" customWidth="1"/>
    <col min="55" max="55" width="42.140625" customWidth="1"/>
  </cols>
  <sheetData>
    <row r="1" spans="1:55" ht="26.25" x14ac:dyDescent="0.25">
      <c r="A1" s="111" t="s">
        <v>48</v>
      </c>
      <c r="B1" s="112"/>
      <c r="C1" s="112"/>
      <c r="D1" s="215" t="s">
        <v>174</v>
      </c>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7"/>
      <c r="BC1" s="56" t="s">
        <v>332</v>
      </c>
    </row>
    <row r="2" spans="1:55" ht="26.25" customHeight="1" x14ac:dyDescent="0.4">
      <c r="A2" s="113"/>
      <c r="B2" s="114"/>
      <c r="C2" s="114"/>
      <c r="D2" s="228" t="s">
        <v>173</v>
      </c>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30"/>
      <c r="BC2" s="57" t="s">
        <v>333</v>
      </c>
    </row>
    <row r="3" spans="1:55" ht="26.25" customHeight="1" x14ac:dyDescent="0.4">
      <c r="A3" s="113"/>
      <c r="B3" s="114"/>
      <c r="C3" s="114"/>
      <c r="D3" s="228" t="s">
        <v>175</v>
      </c>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c r="AZ3" s="229"/>
      <c r="BA3" s="229"/>
      <c r="BB3" s="57"/>
      <c r="BC3" s="57" t="s">
        <v>334</v>
      </c>
    </row>
    <row r="4" spans="1:55" ht="27" thickBot="1" x14ac:dyDescent="0.3">
      <c r="A4" s="221"/>
      <c r="B4" s="222"/>
      <c r="C4" s="222"/>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4"/>
      <c r="AQ4" s="223"/>
      <c r="AR4" s="223"/>
      <c r="AS4" s="223"/>
      <c r="AT4" s="223"/>
      <c r="AU4" s="223"/>
      <c r="AV4" s="225"/>
      <c r="AW4" s="38"/>
      <c r="AX4" s="38"/>
      <c r="AY4" s="38"/>
      <c r="AZ4" s="38"/>
      <c r="BA4" s="38"/>
      <c r="BB4" s="226"/>
      <c r="BC4" s="227"/>
    </row>
    <row r="5" spans="1:55" ht="26.25" x14ac:dyDescent="0.25">
      <c r="A5" s="218">
        <v>1</v>
      </c>
      <c r="B5" s="219">
        <v>2</v>
      </c>
      <c r="C5" s="219">
        <v>3</v>
      </c>
      <c r="D5" s="219">
        <v>4</v>
      </c>
      <c r="E5" s="219">
        <v>5</v>
      </c>
      <c r="F5" s="219">
        <v>6</v>
      </c>
      <c r="G5" s="219">
        <v>7</v>
      </c>
      <c r="H5" s="219">
        <v>8</v>
      </c>
      <c r="I5" s="219">
        <v>9</v>
      </c>
      <c r="J5" s="219">
        <v>10</v>
      </c>
      <c r="K5" s="219">
        <v>11</v>
      </c>
      <c r="L5" s="219">
        <v>12</v>
      </c>
      <c r="M5" s="219">
        <v>13</v>
      </c>
      <c r="N5" s="219">
        <v>14</v>
      </c>
      <c r="O5" s="219">
        <v>15</v>
      </c>
      <c r="P5" s="219">
        <v>16</v>
      </c>
      <c r="Q5" s="219">
        <v>17</v>
      </c>
      <c r="R5" s="219">
        <v>18</v>
      </c>
      <c r="S5" s="219">
        <v>19</v>
      </c>
      <c r="T5" s="219">
        <v>20</v>
      </c>
      <c r="U5" s="219">
        <v>21</v>
      </c>
      <c r="V5" s="219">
        <v>22</v>
      </c>
      <c r="W5" s="219">
        <v>23</v>
      </c>
      <c r="X5" s="219">
        <v>24</v>
      </c>
      <c r="Y5" s="219">
        <v>25</v>
      </c>
      <c r="Z5" s="219">
        <v>26</v>
      </c>
      <c r="AA5" s="219">
        <v>27</v>
      </c>
      <c r="AB5" s="219">
        <v>28</v>
      </c>
      <c r="AC5" s="219">
        <v>29</v>
      </c>
      <c r="AD5" s="219">
        <v>30</v>
      </c>
      <c r="AE5" s="219">
        <v>31</v>
      </c>
      <c r="AF5" s="219">
        <v>32</v>
      </c>
      <c r="AG5" s="219">
        <v>33</v>
      </c>
      <c r="AH5" s="219">
        <v>34</v>
      </c>
      <c r="AI5" s="219">
        <v>35</v>
      </c>
      <c r="AJ5" s="219">
        <v>36</v>
      </c>
      <c r="AK5" s="219">
        <v>37</v>
      </c>
      <c r="AL5" s="219">
        <v>38</v>
      </c>
      <c r="AM5" s="219">
        <v>39</v>
      </c>
      <c r="AN5" s="219">
        <v>40</v>
      </c>
      <c r="AO5" s="219">
        <v>41</v>
      </c>
      <c r="AP5" s="219">
        <v>42</v>
      </c>
      <c r="AQ5" s="219">
        <v>43</v>
      </c>
      <c r="AR5" s="219">
        <v>44</v>
      </c>
      <c r="AS5" s="219">
        <v>45</v>
      </c>
      <c r="AT5" s="219">
        <v>46</v>
      </c>
      <c r="AU5" s="219">
        <v>47</v>
      </c>
      <c r="AV5" s="219">
        <v>48</v>
      </c>
      <c r="AW5" s="219">
        <v>49</v>
      </c>
      <c r="AX5" s="219">
        <v>50</v>
      </c>
      <c r="AY5" s="219">
        <v>51</v>
      </c>
      <c r="AZ5" s="219">
        <v>52</v>
      </c>
      <c r="BA5" s="219">
        <v>53</v>
      </c>
      <c r="BB5" s="220">
        <v>54</v>
      </c>
      <c r="BC5" s="220">
        <v>54</v>
      </c>
    </row>
    <row r="6" spans="1:55" ht="27" thickBot="1" x14ac:dyDescent="0.3">
      <c r="A6" s="257" t="s">
        <v>327</v>
      </c>
      <c r="B6" s="258"/>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8"/>
      <c r="BA6" s="258"/>
      <c r="BB6" s="259"/>
      <c r="BC6" s="227"/>
    </row>
    <row r="7" spans="1:55" ht="21" x14ac:dyDescent="0.25">
      <c r="A7" s="246" t="s">
        <v>45</v>
      </c>
      <c r="B7" s="247"/>
      <c r="C7" s="247"/>
      <c r="D7" s="247"/>
      <c r="E7" s="247"/>
      <c r="F7" s="247"/>
      <c r="G7" s="247"/>
      <c r="H7" s="247"/>
      <c r="I7" s="247"/>
      <c r="J7" s="247"/>
      <c r="K7" s="247"/>
      <c r="L7" s="247"/>
      <c r="M7" s="247"/>
      <c r="N7" s="247"/>
      <c r="O7" s="247"/>
      <c r="P7" s="247"/>
      <c r="Q7" s="247"/>
      <c r="R7" s="247"/>
      <c r="S7" s="247"/>
      <c r="T7" s="247"/>
      <c r="U7" s="248"/>
      <c r="V7" s="249" t="s">
        <v>54</v>
      </c>
      <c r="W7" s="249"/>
      <c r="X7" s="249"/>
      <c r="Y7" s="249"/>
      <c r="Z7" s="249" t="s">
        <v>55</v>
      </c>
      <c r="AA7" s="249"/>
      <c r="AB7" s="249"/>
      <c r="AC7" s="249"/>
      <c r="AD7" s="249"/>
      <c r="AE7" s="249"/>
      <c r="AF7" s="249"/>
      <c r="AG7" s="249"/>
      <c r="AH7" s="249"/>
      <c r="AI7" s="249"/>
      <c r="AJ7" s="249"/>
      <c r="AK7" s="250" t="s">
        <v>46</v>
      </c>
      <c r="AL7" s="251"/>
      <c r="AM7" s="251"/>
      <c r="AN7" s="251"/>
      <c r="AO7" s="251"/>
      <c r="AP7" s="252"/>
      <c r="AQ7" s="253" t="s">
        <v>0</v>
      </c>
      <c r="AR7" s="253"/>
      <c r="AS7" s="253"/>
      <c r="AT7" s="253"/>
      <c r="AU7" s="253"/>
      <c r="AV7" s="253"/>
      <c r="AW7" s="253"/>
      <c r="AX7" s="253"/>
      <c r="AY7" s="253"/>
      <c r="AZ7" s="253"/>
      <c r="BA7" s="254" t="s">
        <v>325</v>
      </c>
      <c r="BB7" s="255"/>
      <c r="BC7" s="256" t="s">
        <v>335</v>
      </c>
    </row>
    <row r="8" spans="1:55" s="1" customFormat="1" ht="37.5" customHeight="1" x14ac:dyDescent="0.2">
      <c r="A8" s="115" t="s">
        <v>49</v>
      </c>
      <c r="B8" s="85" t="s">
        <v>1</v>
      </c>
      <c r="C8" s="85" t="s">
        <v>2</v>
      </c>
      <c r="D8" s="85" t="s">
        <v>3</v>
      </c>
      <c r="E8" s="85" t="s">
        <v>4</v>
      </c>
      <c r="F8" s="85" t="s">
        <v>42</v>
      </c>
      <c r="G8" s="118" t="s">
        <v>44</v>
      </c>
      <c r="H8" s="118" t="s">
        <v>43</v>
      </c>
      <c r="I8" s="118" t="s">
        <v>5</v>
      </c>
      <c r="J8" s="85" t="s">
        <v>6</v>
      </c>
      <c r="K8" s="85" t="s">
        <v>7</v>
      </c>
      <c r="L8" s="85" t="s">
        <v>8</v>
      </c>
      <c r="M8" s="85" t="s">
        <v>9</v>
      </c>
      <c r="N8" s="85" t="s">
        <v>10</v>
      </c>
      <c r="O8" s="118" t="s">
        <v>11</v>
      </c>
      <c r="P8" s="118"/>
      <c r="Q8" s="118" t="s">
        <v>12</v>
      </c>
      <c r="R8" s="85" t="s">
        <v>13</v>
      </c>
      <c r="S8" s="85" t="s">
        <v>14</v>
      </c>
      <c r="T8" s="85" t="s">
        <v>15</v>
      </c>
      <c r="U8" s="183" t="s">
        <v>330</v>
      </c>
      <c r="V8" s="116" t="s">
        <v>50</v>
      </c>
      <c r="W8" s="116" t="s">
        <v>51</v>
      </c>
      <c r="X8" s="116" t="s">
        <v>52</v>
      </c>
      <c r="Y8" s="116" t="s">
        <v>53</v>
      </c>
      <c r="Z8" s="85" t="s">
        <v>16</v>
      </c>
      <c r="AA8" s="85" t="s">
        <v>17</v>
      </c>
      <c r="AB8" s="85" t="s">
        <v>18</v>
      </c>
      <c r="AC8" s="117" t="s">
        <v>19</v>
      </c>
      <c r="AD8" s="117" t="s">
        <v>20</v>
      </c>
      <c r="AE8" s="117" t="s">
        <v>21</v>
      </c>
      <c r="AF8" s="198" t="s">
        <v>329</v>
      </c>
      <c r="AG8" s="117" t="s">
        <v>47</v>
      </c>
      <c r="AH8" s="117" t="s">
        <v>22</v>
      </c>
      <c r="AI8" s="117" t="s">
        <v>23</v>
      </c>
      <c r="AJ8" s="119" t="s">
        <v>24</v>
      </c>
      <c r="AK8" s="119" t="s">
        <v>25</v>
      </c>
      <c r="AL8" s="119" t="s">
        <v>26</v>
      </c>
      <c r="AM8" s="119" t="s">
        <v>27</v>
      </c>
      <c r="AN8" s="119" t="s">
        <v>28</v>
      </c>
      <c r="AO8" s="119" t="s">
        <v>29</v>
      </c>
      <c r="AP8" s="208" t="s">
        <v>331</v>
      </c>
      <c r="AQ8" s="119" t="s">
        <v>30</v>
      </c>
      <c r="AR8" s="119" t="s">
        <v>31</v>
      </c>
      <c r="AS8" s="119" t="s">
        <v>32</v>
      </c>
      <c r="AT8" s="119" t="s">
        <v>33</v>
      </c>
      <c r="AU8" s="85" t="s">
        <v>34</v>
      </c>
      <c r="AV8" s="85" t="s">
        <v>35</v>
      </c>
      <c r="AW8" s="85" t="s">
        <v>36</v>
      </c>
      <c r="AX8" s="85" t="s">
        <v>37</v>
      </c>
      <c r="AY8" s="85" t="s">
        <v>38</v>
      </c>
      <c r="AZ8" s="85" t="s">
        <v>39</v>
      </c>
      <c r="BA8" s="85" t="s">
        <v>56</v>
      </c>
      <c r="BB8" s="231" t="s">
        <v>57</v>
      </c>
      <c r="BC8" s="236"/>
    </row>
    <row r="9" spans="1:55" s="1" customFormat="1" ht="37.5" customHeight="1" x14ac:dyDescent="0.2">
      <c r="A9" s="115"/>
      <c r="B9" s="85"/>
      <c r="C9" s="85"/>
      <c r="D9" s="85"/>
      <c r="E9" s="85"/>
      <c r="F9" s="85"/>
      <c r="G9" s="118"/>
      <c r="H9" s="118"/>
      <c r="I9" s="118"/>
      <c r="J9" s="85"/>
      <c r="K9" s="85"/>
      <c r="L9" s="85"/>
      <c r="M9" s="85"/>
      <c r="N9" s="85"/>
      <c r="O9" s="62" t="s">
        <v>40</v>
      </c>
      <c r="P9" s="62" t="s">
        <v>41</v>
      </c>
      <c r="Q9" s="118"/>
      <c r="R9" s="85"/>
      <c r="S9" s="85"/>
      <c r="T9" s="85"/>
      <c r="U9" s="183"/>
      <c r="V9" s="116"/>
      <c r="W9" s="116"/>
      <c r="X9" s="116"/>
      <c r="Y9" s="116"/>
      <c r="Z9" s="85"/>
      <c r="AA9" s="85"/>
      <c r="AB9" s="85"/>
      <c r="AC9" s="117"/>
      <c r="AD9" s="117"/>
      <c r="AE9" s="117"/>
      <c r="AF9" s="199"/>
      <c r="AG9" s="117"/>
      <c r="AH9" s="117"/>
      <c r="AI9" s="117"/>
      <c r="AJ9" s="119"/>
      <c r="AK9" s="119"/>
      <c r="AL9" s="119"/>
      <c r="AM9" s="119"/>
      <c r="AN9" s="119"/>
      <c r="AO9" s="119"/>
      <c r="AP9" s="209"/>
      <c r="AQ9" s="119"/>
      <c r="AR9" s="119"/>
      <c r="AS9" s="119"/>
      <c r="AT9" s="119"/>
      <c r="AU9" s="85"/>
      <c r="AV9" s="85"/>
      <c r="AW9" s="85"/>
      <c r="AX9" s="85"/>
      <c r="AY9" s="85"/>
      <c r="AZ9" s="85"/>
      <c r="BA9" s="85"/>
      <c r="BB9" s="231"/>
      <c r="BC9" s="236"/>
    </row>
    <row r="10" spans="1:55" ht="39" customHeight="1" x14ac:dyDescent="0.25">
      <c r="A10" s="156" t="s">
        <v>270</v>
      </c>
      <c r="B10" s="125" t="s">
        <v>114</v>
      </c>
      <c r="C10" s="125" t="s">
        <v>115</v>
      </c>
      <c r="D10" s="147" t="s">
        <v>116</v>
      </c>
      <c r="E10" s="147" t="s">
        <v>117</v>
      </c>
      <c r="F10" s="147" t="s">
        <v>118</v>
      </c>
      <c r="G10" s="147">
        <v>17.02</v>
      </c>
      <c r="H10" s="147" t="s">
        <v>119</v>
      </c>
      <c r="I10" s="147">
        <v>17.02</v>
      </c>
      <c r="J10" s="127" t="s">
        <v>120</v>
      </c>
      <c r="K10" s="125" t="s">
        <v>121</v>
      </c>
      <c r="L10" s="125" t="s">
        <v>122</v>
      </c>
      <c r="M10" s="126">
        <v>609</v>
      </c>
      <c r="N10" s="125" t="s">
        <v>123</v>
      </c>
      <c r="O10" s="124" t="s">
        <v>145</v>
      </c>
      <c r="P10" s="133"/>
      <c r="Q10" s="125" t="s">
        <v>146</v>
      </c>
      <c r="R10" s="122">
        <v>107</v>
      </c>
      <c r="S10" s="136">
        <v>107</v>
      </c>
      <c r="T10" s="134">
        <v>0</v>
      </c>
      <c r="U10" s="185">
        <f>+(35*4)+(70*0.65*4)</f>
        <v>322</v>
      </c>
      <c r="V10" s="130" t="s">
        <v>167</v>
      </c>
      <c r="W10" s="175" t="s">
        <v>169</v>
      </c>
      <c r="X10" s="175" t="s">
        <v>171</v>
      </c>
      <c r="Y10" s="130" t="s">
        <v>172</v>
      </c>
      <c r="Z10" s="127" t="s">
        <v>151</v>
      </c>
      <c r="AA10" s="170">
        <v>2021130010181</v>
      </c>
      <c r="AB10" s="127" t="s">
        <v>176</v>
      </c>
      <c r="AC10" s="142" t="s">
        <v>177</v>
      </c>
      <c r="AD10" s="142" t="s">
        <v>178</v>
      </c>
      <c r="AE10" s="125">
        <v>1</v>
      </c>
      <c r="AF10" s="200">
        <v>0</v>
      </c>
      <c r="AG10" s="167">
        <v>0.1</v>
      </c>
      <c r="AH10" s="125" t="s">
        <v>179</v>
      </c>
      <c r="AI10" s="125" t="s">
        <v>180</v>
      </c>
      <c r="AJ10" s="125">
        <v>306</v>
      </c>
      <c r="AK10" s="125">
        <v>1065570</v>
      </c>
      <c r="AL10" s="125">
        <v>1065570</v>
      </c>
      <c r="AM10" s="125" t="s">
        <v>174</v>
      </c>
      <c r="AN10" s="125" t="s">
        <v>253</v>
      </c>
      <c r="AO10" s="35" t="s">
        <v>254</v>
      </c>
      <c r="AP10" s="210">
        <v>0</v>
      </c>
      <c r="AQ10" s="52">
        <v>1550000000</v>
      </c>
      <c r="AR10" s="35" t="s">
        <v>258</v>
      </c>
      <c r="AS10" s="141" t="s">
        <v>295</v>
      </c>
      <c r="AT10" s="141" t="s">
        <v>289</v>
      </c>
      <c r="AU10" s="126" t="s">
        <v>259</v>
      </c>
      <c r="AV10" s="126" t="s">
        <v>260</v>
      </c>
      <c r="AW10" s="125" t="s">
        <v>261</v>
      </c>
      <c r="AX10" s="68" t="str">
        <f>+AO10</f>
        <v>1.3.2.3.11-037 - RF ICLD</v>
      </c>
      <c r="AY10" s="126" t="str">
        <f>+AH10</f>
        <v>Marzo</v>
      </c>
      <c r="AZ10" s="142" t="s">
        <v>262</v>
      </c>
      <c r="BA10" s="140" t="s">
        <v>257</v>
      </c>
      <c r="BB10" s="232" t="s">
        <v>170</v>
      </c>
      <c r="BC10" s="237" t="s">
        <v>336</v>
      </c>
    </row>
    <row r="11" spans="1:55" ht="97.5" x14ac:dyDescent="0.25">
      <c r="A11" s="157"/>
      <c r="B11" s="125"/>
      <c r="C11" s="125"/>
      <c r="D11" s="149"/>
      <c r="E11" s="149"/>
      <c r="F11" s="149"/>
      <c r="G11" s="149"/>
      <c r="H11" s="149"/>
      <c r="I11" s="149"/>
      <c r="J11" s="127"/>
      <c r="K11" s="125"/>
      <c r="L11" s="125"/>
      <c r="M11" s="126"/>
      <c r="N11" s="125"/>
      <c r="O11" s="124"/>
      <c r="P11" s="133"/>
      <c r="Q11" s="125"/>
      <c r="R11" s="122"/>
      <c r="S11" s="136"/>
      <c r="T11" s="134"/>
      <c r="U11" s="186"/>
      <c r="V11" s="130"/>
      <c r="W11" s="175"/>
      <c r="X11" s="175"/>
      <c r="Y11" s="130"/>
      <c r="Z11" s="127"/>
      <c r="AA11" s="170"/>
      <c r="AB11" s="127"/>
      <c r="AC11" s="142"/>
      <c r="AD11" s="142"/>
      <c r="AE11" s="125"/>
      <c r="AF11" s="201"/>
      <c r="AG11" s="125"/>
      <c r="AH11" s="125"/>
      <c r="AI11" s="125"/>
      <c r="AJ11" s="125"/>
      <c r="AK11" s="125"/>
      <c r="AL11" s="125"/>
      <c r="AM11" s="125"/>
      <c r="AN11" s="125"/>
      <c r="AO11" s="35" t="s">
        <v>255</v>
      </c>
      <c r="AP11" s="210">
        <v>0</v>
      </c>
      <c r="AQ11" s="52">
        <v>45445282.633454598</v>
      </c>
      <c r="AR11" s="35" t="s">
        <v>258</v>
      </c>
      <c r="AS11" s="141"/>
      <c r="AT11" s="141"/>
      <c r="AU11" s="126"/>
      <c r="AV11" s="126"/>
      <c r="AW11" s="125"/>
      <c r="AX11" s="68" t="str">
        <f t="shared" ref="AX11:AX12" si="0">+AO11</f>
        <v>1.2.2.0.00-085 - ICDE DISTRISEGURIDAD 10% DELINEACIÓN URBANA</v>
      </c>
      <c r="AY11" s="126"/>
      <c r="AZ11" s="142"/>
      <c r="BA11" s="140"/>
      <c r="BB11" s="232"/>
      <c r="BC11" s="237"/>
    </row>
    <row r="12" spans="1:55" ht="78" x14ac:dyDescent="0.25">
      <c r="A12" s="157"/>
      <c r="B12" s="125"/>
      <c r="C12" s="125"/>
      <c r="D12" s="149"/>
      <c r="E12" s="149"/>
      <c r="F12" s="149"/>
      <c r="G12" s="149"/>
      <c r="H12" s="149"/>
      <c r="I12" s="149"/>
      <c r="J12" s="127"/>
      <c r="K12" s="125"/>
      <c r="L12" s="125"/>
      <c r="M12" s="126"/>
      <c r="N12" s="125"/>
      <c r="O12" s="124"/>
      <c r="P12" s="133"/>
      <c r="Q12" s="125"/>
      <c r="R12" s="122"/>
      <c r="S12" s="136"/>
      <c r="T12" s="134"/>
      <c r="U12" s="186"/>
      <c r="V12" s="130"/>
      <c r="W12" s="175"/>
      <c r="X12" s="175"/>
      <c r="Y12" s="130"/>
      <c r="Z12" s="127"/>
      <c r="AA12" s="170"/>
      <c r="AB12" s="127"/>
      <c r="AC12" s="142"/>
      <c r="AD12" s="142"/>
      <c r="AE12" s="125"/>
      <c r="AF12" s="202"/>
      <c r="AG12" s="125"/>
      <c r="AH12" s="125"/>
      <c r="AI12" s="125"/>
      <c r="AJ12" s="125"/>
      <c r="AK12" s="125"/>
      <c r="AL12" s="125"/>
      <c r="AM12" s="125"/>
      <c r="AN12" s="125"/>
      <c r="AO12" s="35" t="s">
        <v>256</v>
      </c>
      <c r="AP12" s="210">
        <v>0</v>
      </c>
      <c r="AQ12" s="52">
        <v>367821105.854545</v>
      </c>
      <c r="AR12" s="35" t="s">
        <v>258</v>
      </c>
      <c r="AS12" s="141"/>
      <c r="AT12" s="141"/>
      <c r="AU12" s="126"/>
      <c r="AV12" s="126"/>
      <c r="AW12" s="125"/>
      <c r="AX12" s="68" t="str">
        <f t="shared" si="0"/>
        <v>1.2.2.0.00-051 - ICDE DISTRISEGURIDAD 1% IPU</v>
      </c>
      <c r="AY12" s="126"/>
      <c r="AZ12" s="142"/>
      <c r="BA12" s="140"/>
      <c r="BB12" s="232"/>
      <c r="BC12" s="237"/>
    </row>
    <row r="13" spans="1:55" ht="195" x14ac:dyDescent="0.3">
      <c r="A13" s="157"/>
      <c r="B13" s="125"/>
      <c r="C13" s="125"/>
      <c r="D13" s="149"/>
      <c r="E13" s="149"/>
      <c r="F13" s="149"/>
      <c r="G13" s="149"/>
      <c r="H13" s="149"/>
      <c r="I13" s="149"/>
      <c r="J13" s="127"/>
      <c r="K13" s="125"/>
      <c r="L13" s="125"/>
      <c r="M13" s="126"/>
      <c r="N13" s="125"/>
      <c r="O13" s="124"/>
      <c r="P13" s="133"/>
      <c r="Q13" s="125"/>
      <c r="R13" s="122"/>
      <c r="S13" s="136"/>
      <c r="T13" s="134"/>
      <c r="U13" s="186"/>
      <c r="V13" s="130"/>
      <c r="W13" s="175"/>
      <c r="X13" s="175"/>
      <c r="Y13" s="130"/>
      <c r="Z13" s="127"/>
      <c r="AA13" s="170"/>
      <c r="AB13" s="127"/>
      <c r="AC13" s="35" t="s">
        <v>181</v>
      </c>
      <c r="AD13" s="35" t="s">
        <v>182</v>
      </c>
      <c r="AE13" s="67">
        <v>12</v>
      </c>
      <c r="AF13" s="203">
        <v>3</v>
      </c>
      <c r="AG13" s="69">
        <v>0.05</v>
      </c>
      <c r="AH13" s="71" t="s">
        <v>183</v>
      </c>
      <c r="AI13" s="67" t="s">
        <v>180</v>
      </c>
      <c r="AJ13" s="70">
        <v>360</v>
      </c>
      <c r="AK13" s="64">
        <f>+AK10</f>
        <v>1065570</v>
      </c>
      <c r="AL13" s="64">
        <f t="shared" ref="AL13:AN13" si="1">+AL10</f>
        <v>1065570</v>
      </c>
      <c r="AM13" s="35" t="str">
        <f t="shared" si="1"/>
        <v>DISTRISEGURIDAD</v>
      </c>
      <c r="AN13" s="35" t="str">
        <f t="shared" si="1"/>
        <v>LUIS ENRIQUE ROA MERCHÁN</v>
      </c>
      <c r="AO13" s="35" t="s">
        <v>255</v>
      </c>
      <c r="AP13" s="211">
        <f>(41677220-10691580)/AQ13</f>
        <v>0.10328546666666667</v>
      </c>
      <c r="AQ13" s="52">
        <v>300000000</v>
      </c>
      <c r="AR13" s="35" t="s">
        <v>258</v>
      </c>
      <c r="AS13" s="77" t="s">
        <v>295</v>
      </c>
      <c r="AT13" s="214" t="s">
        <v>290</v>
      </c>
      <c r="AU13" s="26" t="s">
        <v>263</v>
      </c>
      <c r="AV13" s="32"/>
      <c r="AW13" s="21"/>
      <c r="AX13" s="21"/>
      <c r="AY13" s="21"/>
      <c r="AZ13" s="36" t="s">
        <v>264</v>
      </c>
      <c r="BA13" s="140"/>
      <c r="BB13" s="232"/>
      <c r="BC13" s="238" t="s">
        <v>338</v>
      </c>
    </row>
    <row r="14" spans="1:55" ht="175.5" x14ac:dyDescent="0.3">
      <c r="A14" s="157"/>
      <c r="B14" s="125"/>
      <c r="C14" s="125"/>
      <c r="D14" s="149"/>
      <c r="E14" s="149"/>
      <c r="F14" s="149"/>
      <c r="G14" s="149"/>
      <c r="H14" s="149"/>
      <c r="I14" s="149"/>
      <c r="J14" s="127"/>
      <c r="K14" s="125"/>
      <c r="L14" s="125"/>
      <c r="M14" s="126"/>
      <c r="N14" s="125"/>
      <c r="O14" s="124"/>
      <c r="P14" s="133"/>
      <c r="Q14" s="125"/>
      <c r="R14" s="122"/>
      <c r="S14" s="136"/>
      <c r="T14" s="134"/>
      <c r="U14" s="186"/>
      <c r="V14" s="130"/>
      <c r="W14" s="175"/>
      <c r="X14" s="175"/>
      <c r="Y14" s="130"/>
      <c r="Z14" s="127"/>
      <c r="AA14" s="170"/>
      <c r="AB14" s="127"/>
      <c r="AC14" s="35" t="s">
        <v>184</v>
      </c>
      <c r="AD14" s="35" t="s">
        <v>185</v>
      </c>
      <c r="AE14" s="67">
        <v>2</v>
      </c>
      <c r="AF14" s="203">
        <v>0</v>
      </c>
      <c r="AG14" s="69">
        <v>0.2</v>
      </c>
      <c r="AH14" s="71" t="s">
        <v>186</v>
      </c>
      <c r="AI14" s="67" t="s">
        <v>180</v>
      </c>
      <c r="AJ14" s="70">
        <v>214</v>
      </c>
      <c r="AK14" s="64">
        <f>+AK13</f>
        <v>1065570</v>
      </c>
      <c r="AL14" s="64">
        <f t="shared" ref="AL14:AN14" si="2">+AL13</f>
        <v>1065570</v>
      </c>
      <c r="AM14" s="35" t="str">
        <f t="shared" si="2"/>
        <v>DISTRISEGURIDAD</v>
      </c>
      <c r="AN14" s="35" t="str">
        <f t="shared" si="2"/>
        <v>LUIS ENRIQUE ROA MERCHÁN</v>
      </c>
      <c r="AO14" s="35" t="s">
        <v>254</v>
      </c>
      <c r="AP14" s="210">
        <v>0</v>
      </c>
      <c r="AQ14" s="52">
        <v>2000000000</v>
      </c>
      <c r="AR14" s="35" t="s">
        <v>258</v>
      </c>
      <c r="AS14" s="77" t="s">
        <v>295</v>
      </c>
      <c r="AT14" s="77" t="s">
        <v>290</v>
      </c>
      <c r="AU14" s="67" t="s">
        <v>259</v>
      </c>
      <c r="AV14" s="67" t="s">
        <v>265</v>
      </c>
      <c r="AW14" s="35" t="s">
        <v>261</v>
      </c>
      <c r="AX14" s="35" t="str">
        <f>+AO14</f>
        <v>1.3.2.3.11-037 - RF ICLD</v>
      </c>
      <c r="AY14" s="54" t="str">
        <f>+AH14</f>
        <v>Junio</v>
      </c>
      <c r="AZ14" s="36" t="s">
        <v>262</v>
      </c>
      <c r="BA14" s="140"/>
      <c r="BB14" s="232"/>
      <c r="BC14" s="239" t="s">
        <v>337</v>
      </c>
    </row>
    <row r="15" spans="1:55" ht="227.25" customHeight="1" x14ac:dyDescent="0.3">
      <c r="A15" s="157"/>
      <c r="B15" s="125"/>
      <c r="C15" s="125"/>
      <c r="D15" s="149"/>
      <c r="E15" s="149"/>
      <c r="F15" s="149"/>
      <c r="G15" s="149"/>
      <c r="H15" s="149"/>
      <c r="I15" s="149"/>
      <c r="J15" s="127"/>
      <c r="K15" s="125"/>
      <c r="L15" s="125"/>
      <c r="M15" s="126"/>
      <c r="N15" s="125"/>
      <c r="O15" s="124"/>
      <c r="P15" s="133"/>
      <c r="Q15" s="125"/>
      <c r="R15" s="122"/>
      <c r="S15" s="136"/>
      <c r="T15" s="134"/>
      <c r="U15" s="187"/>
      <c r="V15" s="130"/>
      <c r="W15" s="175"/>
      <c r="X15" s="175"/>
      <c r="Y15" s="130"/>
      <c r="Z15" s="127"/>
      <c r="AA15" s="170"/>
      <c r="AB15" s="127"/>
      <c r="AC15" s="35" t="s">
        <v>187</v>
      </c>
      <c r="AD15" s="35" t="s">
        <v>188</v>
      </c>
      <c r="AE15" s="67">
        <v>1</v>
      </c>
      <c r="AF15" s="203">
        <v>0</v>
      </c>
      <c r="AG15" s="69">
        <v>0.2</v>
      </c>
      <c r="AH15" s="71" t="s">
        <v>189</v>
      </c>
      <c r="AI15" s="67" t="s">
        <v>190</v>
      </c>
      <c r="AJ15" s="70">
        <v>122</v>
      </c>
      <c r="AK15" s="64">
        <v>1065570</v>
      </c>
      <c r="AL15" s="64">
        <v>1065570</v>
      </c>
      <c r="AM15" s="35" t="s">
        <v>174</v>
      </c>
      <c r="AN15" s="35" t="s">
        <v>253</v>
      </c>
      <c r="AO15" s="35" t="s">
        <v>256</v>
      </c>
      <c r="AP15" s="210">
        <v>0</v>
      </c>
      <c r="AQ15" s="55">
        <v>1000000000</v>
      </c>
      <c r="AR15" s="35" t="s">
        <v>258</v>
      </c>
      <c r="AS15" s="77" t="s">
        <v>295</v>
      </c>
      <c r="AT15" s="77" t="s">
        <v>290</v>
      </c>
      <c r="AU15" s="64" t="s">
        <v>259</v>
      </c>
      <c r="AV15" s="64" t="s">
        <v>260</v>
      </c>
      <c r="AW15" s="35" t="str">
        <f>+AW10</f>
        <v>CONVENIO INTERADMINISTRATIVO</v>
      </c>
      <c r="AX15" s="55" t="str">
        <f>+AO15</f>
        <v>1.2.2.0.00-051 - ICDE DISTRISEGURIDAD 1% IPU</v>
      </c>
      <c r="AY15" s="67" t="s">
        <v>189</v>
      </c>
      <c r="AZ15" s="36" t="s">
        <v>262</v>
      </c>
      <c r="BA15" s="140"/>
      <c r="BB15" s="232"/>
      <c r="BC15" s="239" t="s">
        <v>342</v>
      </c>
    </row>
    <row r="16" spans="1:55" ht="195" x14ac:dyDescent="0.3">
      <c r="A16" s="157"/>
      <c r="B16" s="125"/>
      <c r="C16" s="125"/>
      <c r="D16" s="149"/>
      <c r="E16" s="149"/>
      <c r="F16" s="149"/>
      <c r="G16" s="149"/>
      <c r="H16" s="149"/>
      <c r="I16" s="149"/>
      <c r="J16" s="127"/>
      <c r="K16" s="35" t="s">
        <v>124</v>
      </c>
      <c r="L16" s="64" t="s">
        <v>122</v>
      </c>
      <c r="M16" s="67">
        <v>195</v>
      </c>
      <c r="N16" s="64" t="s">
        <v>125</v>
      </c>
      <c r="O16" s="63" t="s">
        <v>145</v>
      </c>
      <c r="P16" s="63"/>
      <c r="Q16" s="64" t="s">
        <v>148</v>
      </c>
      <c r="R16" s="66">
        <v>585</v>
      </c>
      <c r="S16" s="81">
        <f>+R16-M16</f>
        <v>390</v>
      </c>
      <c r="T16" s="65">
        <v>195</v>
      </c>
      <c r="U16" s="188">
        <v>0</v>
      </c>
      <c r="V16" s="130"/>
      <c r="W16" s="175"/>
      <c r="X16" s="175"/>
      <c r="Y16" s="130"/>
      <c r="Z16" s="127"/>
      <c r="AA16" s="170"/>
      <c r="AB16" s="127"/>
      <c r="AC16" s="35" t="s">
        <v>266</v>
      </c>
      <c r="AD16" s="35" t="s">
        <v>191</v>
      </c>
      <c r="AE16" s="67">
        <v>390</v>
      </c>
      <c r="AF16" s="203">
        <v>0</v>
      </c>
      <c r="AG16" s="69">
        <v>0.2</v>
      </c>
      <c r="AH16" s="71" t="s">
        <v>192</v>
      </c>
      <c r="AI16" s="67" t="s">
        <v>190</v>
      </c>
      <c r="AJ16" s="70">
        <v>181</v>
      </c>
      <c r="AK16" s="64">
        <f>+AK15</f>
        <v>1065570</v>
      </c>
      <c r="AL16" s="64">
        <f t="shared" ref="AL16:AU16" si="3">+AL15</f>
        <v>1065570</v>
      </c>
      <c r="AM16" s="35" t="str">
        <f t="shared" si="3"/>
        <v>DISTRISEGURIDAD</v>
      </c>
      <c r="AN16" s="35" t="str">
        <f t="shared" si="3"/>
        <v>LUIS ENRIQUE ROA MERCHÁN</v>
      </c>
      <c r="AO16" s="35" t="str">
        <f t="shared" si="3"/>
        <v>1.2.2.0.00-051 - ICDE DISTRISEGURIDAD 1% IPU</v>
      </c>
      <c r="AP16" s="210">
        <v>0</v>
      </c>
      <c r="AQ16" s="55">
        <v>900000000</v>
      </c>
      <c r="AR16" s="35" t="str">
        <f t="shared" si="3"/>
        <v>Recursos propios</v>
      </c>
      <c r="AS16" s="77" t="s">
        <v>295</v>
      </c>
      <c r="AT16" s="77" t="str">
        <f t="shared" si="3"/>
        <v>2.3.4501.1000.2021130010180</v>
      </c>
      <c r="AU16" s="64" t="str">
        <f t="shared" si="3"/>
        <v>SI</v>
      </c>
      <c r="AV16" s="64" t="s">
        <v>260</v>
      </c>
      <c r="AW16" s="35" t="str">
        <f>+AW15</f>
        <v>CONVENIO INTERADMINISTRATIVO</v>
      </c>
      <c r="AX16" s="55" t="str">
        <f>+AO16</f>
        <v>1.2.2.0.00-051 - ICDE DISTRISEGURIDAD 1% IPU</v>
      </c>
      <c r="AY16" s="67" t="s">
        <v>192</v>
      </c>
      <c r="AZ16" s="36" t="s">
        <v>262</v>
      </c>
      <c r="BA16" s="140"/>
      <c r="BB16" s="232"/>
      <c r="BC16" s="239" t="s">
        <v>337</v>
      </c>
    </row>
    <row r="17" spans="1:59" ht="153" customHeight="1" x14ac:dyDescent="0.3">
      <c r="A17" s="157"/>
      <c r="B17" s="125"/>
      <c r="C17" s="125"/>
      <c r="D17" s="149"/>
      <c r="E17" s="149"/>
      <c r="F17" s="149"/>
      <c r="G17" s="149"/>
      <c r="H17" s="149"/>
      <c r="I17" s="149"/>
      <c r="J17" s="127"/>
      <c r="K17" s="35" t="s">
        <v>326</v>
      </c>
      <c r="L17" s="64" t="s">
        <v>122</v>
      </c>
      <c r="M17" s="67">
        <v>1</v>
      </c>
      <c r="N17" s="64" t="s">
        <v>328</v>
      </c>
      <c r="O17" s="63" t="s">
        <v>145</v>
      </c>
      <c r="P17" s="63"/>
      <c r="Q17" s="64" t="s">
        <v>148</v>
      </c>
      <c r="R17" s="66">
        <v>1</v>
      </c>
      <c r="S17" s="81">
        <v>1</v>
      </c>
      <c r="T17" s="65">
        <v>1</v>
      </c>
      <c r="U17" s="188">
        <v>0</v>
      </c>
      <c r="V17" s="130"/>
      <c r="W17" s="175"/>
      <c r="X17" s="175"/>
      <c r="Y17" s="130"/>
      <c r="Z17" s="127"/>
      <c r="AA17" s="170"/>
      <c r="AB17" s="127"/>
      <c r="AC17" s="35"/>
      <c r="AD17" s="35"/>
      <c r="AE17" s="67"/>
      <c r="AF17" s="203"/>
      <c r="AG17" s="69"/>
      <c r="AH17" s="71"/>
      <c r="AI17" s="67"/>
      <c r="AJ17" s="70"/>
      <c r="AK17" s="64"/>
      <c r="AL17" s="64"/>
      <c r="AM17" s="35"/>
      <c r="AN17" s="35"/>
      <c r="AO17" s="35"/>
      <c r="AP17" s="212"/>
      <c r="AQ17" s="55"/>
      <c r="AR17" s="35"/>
      <c r="AS17" s="77"/>
      <c r="AT17" s="77"/>
      <c r="AU17" s="64"/>
      <c r="AV17" s="64"/>
      <c r="AW17" s="35"/>
      <c r="AX17" s="55"/>
      <c r="AY17" s="67"/>
      <c r="AZ17" s="36"/>
      <c r="BA17" s="140"/>
      <c r="BB17" s="232"/>
      <c r="BC17" s="58"/>
    </row>
    <row r="18" spans="1:59" ht="156" x14ac:dyDescent="0.25">
      <c r="A18" s="157"/>
      <c r="B18" s="125"/>
      <c r="C18" s="125"/>
      <c r="D18" s="149"/>
      <c r="E18" s="149"/>
      <c r="F18" s="149"/>
      <c r="G18" s="149"/>
      <c r="H18" s="149"/>
      <c r="I18" s="149"/>
      <c r="J18" s="127"/>
      <c r="K18" s="125" t="s">
        <v>126</v>
      </c>
      <c r="L18" s="125" t="s">
        <v>122</v>
      </c>
      <c r="M18" s="126">
        <v>280</v>
      </c>
      <c r="N18" s="125" t="s">
        <v>127</v>
      </c>
      <c r="O18" s="124" t="s">
        <v>145</v>
      </c>
      <c r="P18" s="124"/>
      <c r="Q18" s="125" t="s">
        <v>148</v>
      </c>
      <c r="R18" s="123">
        <v>100</v>
      </c>
      <c r="S18" s="120">
        <v>100</v>
      </c>
      <c r="T18" s="121">
        <v>0</v>
      </c>
      <c r="U18" s="189">
        <f>35+(70*0.65)</f>
        <v>80.5</v>
      </c>
      <c r="V18" s="130"/>
      <c r="W18" s="175"/>
      <c r="X18" s="175"/>
      <c r="Y18" s="130"/>
      <c r="Z18" s="127"/>
      <c r="AA18" s="170"/>
      <c r="AB18" s="127"/>
      <c r="AC18" s="35" t="s">
        <v>193</v>
      </c>
      <c r="AD18" s="35" t="s">
        <v>194</v>
      </c>
      <c r="AE18" s="67">
        <v>6</v>
      </c>
      <c r="AF18" s="203">
        <v>6</v>
      </c>
      <c r="AG18" s="69">
        <v>0.05</v>
      </c>
      <c r="AH18" s="71" t="s">
        <v>192</v>
      </c>
      <c r="AI18" s="67" t="s">
        <v>180</v>
      </c>
      <c r="AJ18" s="70">
        <v>334</v>
      </c>
      <c r="AK18" s="64">
        <f>+AK16</f>
        <v>1065570</v>
      </c>
      <c r="AL18" s="64">
        <f>+AL16</f>
        <v>1065570</v>
      </c>
      <c r="AM18" s="35" t="str">
        <f>+AM16</f>
        <v>DISTRISEGURIDAD</v>
      </c>
      <c r="AN18" s="35" t="str">
        <f>+AN16</f>
        <v>LUIS ENRIQUE ROA MERCHÁN</v>
      </c>
      <c r="AO18" s="35" t="s">
        <v>254</v>
      </c>
      <c r="AP18" s="211">
        <f>160748875/AQ18</f>
        <v>0.88151794405259565</v>
      </c>
      <c r="AQ18" s="52">
        <v>182354626</v>
      </c>
      <c r="AR18" s="35" t="s">
        <v>258</v>
      </c>
      <c r="AS18" s="77" t="s">
        <v>295</v>
      </c>
      <c r="AT18" s="77" t="s">
        <v>290</v>
      </c>
      <c r="AU18" s="67" t="s">
        <v>259</v>
      </c>
      <c r="AV18" s="67" t="s">
        <v>265</v>
      </c>
      <c r="AW18" s="35" t="s">
        <v>267</v>
      </c>
      <c r="AX18" s="35" t="str">
        <f>+AO18</f>
        <v>1.3.2.3.11-037 - RF ICLD</v>
      </c>
      <c r="AY18" s="54" t="str">
        <f>+AH18</f>
        <v>Febrero</v>
      </c>
      <c r="AZ18" s="35" t="s">
        <v>268</v>
      </c>
      <c r="BA18" s="140"/>
      <c r="BB18" s="232"/>
      <c r="BC18" s="239" t="s">
        <v>339</v>
      </c>
      <c r="BF18">
        <f>(70*4)+(35*4)+(70*4)</f>
        <v>700</v>
      </c>
      <c r="BG18">
        <f>+BF18/4</f>
        <v>175</v>
      </c>
    </row>
    <row r="19" spans="1:59" ht="97.5" x14ac:dyDescent="0.3">
      <c r="A19" s="157"/>
      <c r="B19" s="125"/>
      <c r="C19" s="125"/>
      <c r="D19" s="149"/>
      <c r="E19" s="149"/>
      <c r="F19" s="149"/>
      <c r="G19" s="149"/>
      <c r="H19" s="149"/>
      <c r="I19" s="149"/>
      <c r="J19" s="127"/>
      <c r="K19" s="125"/>
      <c r="L19" s="125"/>
      <c r="M19" s="126"/>
      <c r="N19" s="125"/>
      <c r="O19" s="124"/>
      <c r="P19" s="124"/>
      <c r="Q19" s="125"/>
      <c r="R19" s="123"/>
      <c r="S19" s="120"/>
      <c r="T19" s="121"/>
      <c r="U19" s="190"/>
      <c r="V19" s="130"/>
      <c r="W19" s="175"/>
      <c r="X19" s="175"/>
      <c r="Y19" s="130"/>
      <c r="Z19" s="127"/>
      <c r="AA19" s="170"/>
      <c r="AB19" s="127"/>
      <c r="AC19" s="35" t="s">
        <v>195</v>
      </c>
      <c r="AD19" s="35" t="s">
        <v>196</v>
      </c>
      <c r="AE19" s="67">
        <v>12</v>
      </c>
      <c r="AF19" s="203">
        <v>3</v>
      </c>
      <c r="AG19" s="69">
        <v>0.05</v>
      </c>
      <c r="AH19" s="71" t="s">
        <v>183</v>
      </c>
      <c r="AI19" s="67" t="s">
        <v>180</v>
      </c>
      <c r="AJ19" s="70">
        <v>360</v>
      </c>
      <c r="AK19" s="64">
        <f>+AK18</f>
        <v>1065570</v>
      </c>
      <c r="AL19" s="64">
        <f t="shared" ref="AL19" si="4">+AL18</f>
        <v>1065570</v>
      </c>
      <c r="AM19" s="35" t="str">
        <f t="shared" ref="AM19" si="5">+AM18</f>
        <v>DISTRISEGURIDAD</v>
      </c>
      <c r="AN19" s="35" t="str">
        <f t="shared" ref="AN19" si="6">+AN18</f>
        <v>LUIS ENRIQUE ROA MERCHÁN</v>
      </c>
      <c r="AO19" s="35" t="s">
        <v>256</v>
      </c>
      <c r="AP19" s="211">
        <f>2386628.32/AQ19</f>
        <v>0.25426406447531569</v>
      </c>
      <c r="AQ19" s="55">
        <v>9386416.1454545502</v>
      </c>
      <c r="AR19" s="35" t="str">
        <f t="shared" ref="AR19:AR22" si="7">+AR18</f>
        <v>Recursos propios</v>
      </c>
      <c r="AS19" s="77" t="s">
        <v>295</v>
      </c>
      <c r="AT19" s="77" t="str">
        <f t="shared" ref="AT19" si="8">+AT18</f>
        <v>2.3.4501.1000.2021130010180</v>
      </c>
      <c r="AU19" s="64" t="s">
        <v>263</v>
      </c>
      <c r="AV19" s="35"/>
      <c r="AW19" s="35"/>
      <c r="AX19" s="55"/>
      <c r="AY19" s="67"/>
      <c r="AZ19" s="36" t="s">
        <v>269</v>
      </c>
      <c r="BA19" s="140"/>
      <c r="BB19" s="232"/>
      <c r="BC19" s="239" t="s">
        <v>338</v>
      </c>
    </row>
    <row r="20" spans="1:59" ht="136.5" customHeight="1" x14ac:dyDescent="0.3">
      <c r="A20" s="157"/>
      <c r="B20" s="125"/>
      <c r="C20" s="125"/>
      <c r="D20" s="149"/>
      <c r="E20" s="149"/>
      <c r="F20" s="149"/>
      <c r="G20" s="149"/>
      <c r="H20" s="149"/>
      <c r="I20" s="149"/>
      <c r="J20" s="127"/>
      <c r="K20" s="125"/>
      <c r="L20" s="125"/>
      <c r="M20" s="126"/>
      <c r="N20" s="125"/>
      <c r="O20" s="124"/>
      <c r="P20" s="124"/>
      <c r="Q20" s="125"/>
      <c r="R20" s="123"/>
      <c r="S20" s="120"/>
      <c r="T20" s="121"/>
      <c r="U20" s="190"/>
      <c r="V20" s="130"/>
      <c r="W20" s="175"/>
      <c r="X20" s="175"/>
      <c r="Y20" s="130"/>
      <c r="Z20" s="127"/>
      <c r="AA20" s="170"/>
      <c r="AB20" s="127"/>
      <c r="AC20" s="142" t="s">
        <v>197</v>
      </c>
      <c r="AD20" s="125" t="s">
        <v>198</v>
      </c>
      <c r="AE20" s="126">
        <v>35</v>
      </c>
      <c r="AF20" s="205">
        <v>0</v>
      </c>
      <c r="AG20" s="167">
        <v>0.15</v>
      </c>
      <c r="AH20" s="169" t="s">
        <v>179</v>
      </c>
      <c r="AI20" s="126" t="s">
        <v>190</v>
      </c>
      <c r="AJ20" s="168">
        <v>153</v>
      </c>
      <c r="AK20" s="125">
        <f>+AK19</f>
        <v>1065570</v>
      </c>
      <c r="AL20" s="125">
        <f t="shared" ref="AL20" si="9">+AL19</f>
        <v>1065570</v>
      </c>
      <c r="AM20" s="125" t="str">
        <f t="shared" ref="AM20" si="10">+AM19</f>
        <v>DISTRISEGURIDAD</v>
      </c>
      <c r="AN20" s="125" t="str">
        <f>+AN19</f>
        <v>LUIS ENRIQUE ROA MERCHÁN</v>
      </c>
      <c r="AO20" s="35" t="s">
        <v>255</v>
      </c>
      <c r="AP20" s="211">
        <v>0</v>
      </c>
      <c r="AQ20" s="55">
        <v>55260693.966545396</v>
      </c>
      <c r="AR20" s="35" t="str">
        <f t="shared" si="7"/>
        <v>Recursos propios</v>
      </c>
      <c r="AS20" s="143" t="s">
        <v>295</v>
      </c>
      <c r="AT20" s="143" t="s">
        <v>290</v>
      </c>
      <c r="AU20" s="145" t="s">
        <v>259</v>
      </c>
      <c r="AV20" s="147" t="str">
        <f>+AV16</f>
        <v>CONTRATACIÓN DIRECTA CON OFERTAS</v>
      </c>
      <c r="AW20" s="147" t="str">
        <f>+AW16</f>
        <v>CONVENIO INTERADMINISTRATIVO</v>
      </c>
      <c r="AX20" s="36" t="s">
        <v>255</v>
      </c>
      <c r="AY20" s="145" t="s">
        <v>179</v>
      </c>
      <c r="AZ20" s="154" t="s">
        <v>262</v>
      </c>
      <c r="BA20" s="140"/>
      <c r="BB20" s="232"/>
      <c r="BC20" s="240" t="s">
        <v>337</v>
      </c>
    </row>
    <row r="21" spans="1:59" ht="97.5" x14ac:dyDescent="0.3">
      <c r="A21" s="157"/>
      <c r="B21" s="125"/>
      <c r="C21" s="125"/>
      <c r="D21" s="149"/>
      <c r="E21" s="149"/>
      <c r="F21" s="149"/>
      <c r="G21" s="149"/>
      <c r="H21" s="149"/>
      <c r="I21" s="149"/>
      <c r="J21" s="127"/>
      <c r="K21" s="125"/>
      <c r="L21" s="125"/>
      <c r="M21" s="126"/>
      <c r="N21" s="125"/>
      <c r="O21" s="124"/>
      <c r="P21" s="124"/>
      <c r="Q21" s="125"/>
      <c r="R21" s="123"/>
      <c r="S21" s="120"/>
      <c r="T21" s="121"/>
      <c r="U21" s="191"/>
      <c r="V21" s="130"/>
      <c r="W21" s="175"/>
      <c r="X21" s="175"/>
      <c r="Y21" s="130"/>
      <c r="Z21" s="127"/>
      <c r="AA21" s="170"/>
      <c r="AB21" s="127"/>
      <c r="AC21" s="142"/>
      <c r="AD21" s="125"/>
      <c r="AE21" s="126"/>
      <c r="AF21" s="206"/>
      <c r="AG21" s="167"/>
      <c r="AH21" s="169"/>
      <c r="AI21" s="126"/>
      <c r="AJ21" s="168"/>
      <c r="AK21" s="125"/>
      <c r="AL21" s="125"/>
      <c r="AM21" s="125"/>
      <c r="AN21" s="125"/>
      <c r="AO21" s="35" t="s">
        <v>255</v>
      </c>
      <c r="AP21" s="211">
        <v>0</v>
      </c>
      <c r="AQ21" s="55">
        <v>1427638</v>
      </c>
      <c r="AR21" s="35" t="str">
        <f>+AR20</f>
        <v>Recursos propios</v>
      </c>
      <c r="AS21" s="144"/>
      <c r="AT21" s="144"/>
      <c r="AU21" s="146"/>
      <c r="AV21" s="148"/>
      <c r="AW21" s="148"/>
      <c r="AX21" s="36" t="s">
        <v>255</v>
      </c>
      <c r="AY21" s="146"/>
      <c r="AZ21" s="155"/>
      <c r="BA21" s="140"/>
      <c r="BB21" s="232"/>
      <c r="BC21" s="241"/>
    </row>
    <row r="22" spans="1:59" ht="105" x14ac:dyDescent="0.3">
      <c r="A22" s="157"/>
      <c r="B22" s="125"/>
      <c r="C22" s="125"/>
      <c r="D22" s="149"/>
      <c r="E22" s="149"/>
      <c r="F22" s="149"/>
      <c r="G22" s="149"/>
      <c r="H22" s="149"/>
      <c r="I22" s="149"/>
      <c r="J22" s="139" t="s">
        <v>128</v>
      </c>
      <c r="K22" s="125" t="s">
        <v>129</v>
      </c>
      <c r="L22" s="125" t="s">
        <v>122</v>
      </c>
      <c r="M22" s="126">
        <v>37</v>
      </c>
      <c r="N22" s="125" t="s">
        <v>130</v>
      </c>
      <c r="O22" s="124" t="s">
        <v>145</v>
      </c>
      <c r="P22" s="124"/>
      <c r="Q22" s="125" t="s">
        <v>149</v>
      </c>
      <c r="R22" s="123">
        <v>4</v>
      </c>
      <c r="S22" s="120">
        <v>4</v>
      </c>
      <c r="T22" s="121">
        <v>3</v>
      </c>
      <c r="U22" s="192">
        <v>3</v>
      </c>
      <c r="V22" s="131" t="s">
        <v>168</v>
      </c>
      <c r="W22" s="131" t="s">
        <v>250</v>
      </c>
      <c r="X22" s="131" t="s">
        <v>251</v>
      </c>
      <c r="Y22" s="131" t="s">
        <v>252</v>
      </c>
      <c r="Z22" s="127" t="s">
        <v>152</v>
      </c>
      <c r="AA22" s="170">
        <v>2021130010192</v>
      </c>
      <c r="AB22" s="127" t="s">
        <v>199</v>
      </c>
      <c r="AC22" s="35" t="s">
        <v>200</v>
      </c>
      <c r="AD22" s="35" t="s">
        <v>201</v>
      </c>
      <c r="AE22" s="67">
        <v>5</v>
      </c>
      <c r="AF22" s="203">
        <v>5</v>
      </c>
      <c r="AG22" s="69">
        <v>0.1</v>
      </c>
      <c r="AH22" s="71" t="s">
        <v>183</v>
      </c>
      <c r="AI22" s="67" t="s">
        <v>180</v>
      </c>
      <c r="AJ22" s="70">
        <v>360</v>
      </c>
      <c r="AK22" s="64">
        <v>1065570</v>
      </c>
      <c r="AL22" s="64">
        <v>1065570</v>
      </c>
      <c r="AM22" s="35" t="s">
        <v>174</v>
      </c>
      <c r="AN22" s="35" t="s">
        <v>253</v>
      </c>
      <c r="AO22" s="35" t="s">
        <v>256</v>
      </c>
      <c r="AP22" s="211">
        <f>60134346/AQ22</f>
        <v>0.21663277486566609</v>
      </c>
      <c r="AQ22" s="55">
        <v>277586556.5</v>
      </c>
      <c r="AR22" s="35" t="str">
        <f t="shared" si="7"/>
        <v>Recursos propios</v>
      </c>
      <c r="AS22" s="77" t="s">
        <v>294</v>
      </c>
      <c r="AT22" s="78" t="s">
        <v>291</v>
      </c>
      <c r="AU22" s="64" t="s">
        <v>259</v>
      </c>
      <c r="AV22" s="64" t="s">
        <v>265</v>
      </c>
      <c r="AW22" s="64" t="s">
        <v>271</v>
      </c>
      <c r="AX22" s="36" t="str">
        <f>+AO22</f>
        <v>1.2.2.0.00-051 - ICDE DISTRISEGURIDAD 1% IPU</v>
      </c>
      <c r="AY22" s="67" t="s">
        <v>183</v>
      </c>
      <c r="AZ22" s="35" t="s">
        <v>268</v>
      </c>
      <c r="BA22" s="140"/>
      <c r="BB22" s="232"/>
      <c r="BC22" s="238" t="s">
        <v>340</v>
      </c>
    </row>
    <row r="23" spans="1:59" ht="120.75" customHeight="1" x14ac:dyDescent="0.3">
      <c r="A23" s="157"/>
      <c r="B23" s="125"/>
      <c r="C23" s="125"/>
      <c r="D23" s="149"/>
      <c r="E23" s="149"/>
      <c r="F23" s="149"/>
      <c r="G23" s="149"/>
      <c r="H23" s="149"/>
      <c r="I23" s="149"/>
      <c r="J23" s="139"/>
      <c r="K23" s="125"/>
      <c r="L23" s="125"/>
      <c r="M23" s="126"/>
      <c r="N23" s="125"/>
      <c r="O23" s="124"/>
      <c r="P23" s="124"/>
      <c r="Q23" s="125"/>
      <c r="R23" s="123"/>
      <c r="S23" s="120"/>
      <c r="T23" s="121"/>
      <c r="U23" s="193"/>
      <c r="V23" s="132"/>
      <c r="W23" s="131"/>
      <c r="X23" s="131"/>
      <c r="Y23" s="131"/>
      <c r="Z23" s="128"/>
      <c r="AA23" s="171"/>
      <c r="AB23" s="128"/>
      <c r="AC23" s="35" t="s">
        <v>202</v>
      </c>
      <c r="AD23" s="35" t="s">
        <v>203</v>
      </c>
      <c r="AE23" s="67">
        <v>12</v>
      </c>
      <c r="AF23" s="203">
        <v>3</v>
      </c>
      <c r="AG23" s="69">
        <v>0.05</v>
      </c>
      <c r="AH23" s="71" t="s">
        <v>183</v>
      </c>
      <c r="AI23" s="67" t="s">
        <v>180</v>
      </c>
      <c r="AJ23" s="70">
        <v>360</v>
      </c>
      <c r="AK23" s="64">
        <v>1065570</v>
      </c>
      <c r="AL23" s="64">
        <v>1065570</v>
      </c>
      <c r="AM23" s="35" t="s">
        <v>174</v>
      </c>
      <c r="AN23" s="35" t="s">
        <v>253</v>
      </c>
      <c r="AO23" s="35" t="s">
        <v>256</v>
      </c>
      <c r="AP23" s="211">
        <f>10691580/AQ23</f>
        <v>0.30547371428571429</v>
      </c>
      <c r="AQ23" s="55">
        <v>35000000</v>
      </c>
      <c r="AR23" s="35" t="str">
        <f t="shared" ref="AR23" si="11">+AR22</f>
        <v>Recursos propios</v>
      </c>
      <c r="AS23" s="77" t="s">
        <v>294</v>
      </c>
      <c r="AT23" s="78" t="s">
        <v>291</v>
      </c>
      <c r="AU23" s="64" t="s">
        <v>263</v>
      </c>
      <c r="AV23" s="64"/>
      <c r="AW23" s="35"/>
      <c r="AX23" s="36"/>
      <c r="AY23" s="67"/>
      <c r="AZ23" s="35" t="s">
        <v>272</v>
      </c>
      <c r="BA23" s="140"/>
      <c r="BB23" s="232"/>
      <c r="BC23" s="238" t="s">
        <v>338</v>
      </c>
    </row>
    <row r="24" spans="1:59" ht="156" customHeight="1" x14ac:dyDescent="0.25">
      <c r="A24" s="157"/>
      <c r="B24" s="125"/>
      <c r="C24" s="125"/>
      <c r="D24" s="149"/>
      <c r="E24" s="149"/>
      <c r="F24" s="149"/>
      <c r="G24" s="149"/>
      <c r="H24" s="149"/>
      <c r="I24" s="149"/>
      <c r="J24" s="139"/>
      <c r="K24" s="125"/>
      <c r="L24" s="125"/>
      <c r="M24" s="126"/>
      <c r="N24" s="125"/>
      <c r="O24" s="124"/>
      <c r="P24" s="124"/>
      <c r="Q24" s="125"/>
      <c r="R24" s="123"/>
      <c r="S24" s="120"/>
      <c r="T24" s="121"/>
      <c r="U24" s="193"/>
      <c r="V24" s="132"/>
      <c r="W24" s="131"/>
      <c r="X24" s="131"/>
      <c r="Y24" s="131"/>
      <c r="Z24" s="128"/>
      <c r="AA24" s="171"/>
      <c r="AB24" s="128"/>
      <c r="AC24" s="154" t="s">
        <v>204</v>
      </c>
      <c r="AD24" s="154" t="s">
        <v>205</v>
      </c>
      <c r="AE24" s="145">
        <v>6</v>
      </c>
      <c r="AF24" s="205">
        <v>3</v>
      </c>
      <c r="AG24" s="160">
        <v>0.7</v>
      </c>
      <c r="AH24" s="161" t="s">
        <v>273</v>
      </c>
      <c r="AI24" s="145" t="s">
        <v>274</v>
      </c>
      <c r="AJ24" s="164">
        <v>153</v>
      </c>
      <c r="AK24" s="145">
        <f>+AK23</f>
        <v>1065570</v>
      </c>
      <c r="AL24" s="145">
        <f>+AL23</f>
        <v>1065570</v>
      </c>
      <c r="AM24" s="147" t="str">
        <f>+AM23</f>
        <v>DISTRISEGURIDAD</v>
      </c>
      <c r="AN24" s="147" t="str">
        <f>+AN23</f>
        <v>LUIS ENRIQUE ROA MERCHÁN</v>
      </c>
      <c r="AO24" s="35" t="s">
        <v>254</v>
      </c>
      <c r="AP24" s="211">
        <v>0</v>
      </c>
      <c r="AQ24" s="55">
        <v>2431021428</v>
      </c>
      <c r="AR24" s="145" t="s">
        <v>258</v>
      </c>
      <c r="AS24" s="143" t="s">
        <v>294</v>
      </c>
      <c r="AT24" s="177" t="s">
        <v>291</v>
      </c>
      <c r="AU24" s="180"/>
      <c r="AV24" s="145" t="s">
        <v>260</v>
      </c>
      <c r="AW24" s="147" t="s">
        <v>261</v>
      </c>
      <c r="AX24" s="25" t="s">
        <v>254</v>
      </c>
      <c r="AY24" s="145" t="s">
        <v>273</v>
      </c>
      <c r="AZ24" s="151" t="s">
        <v>275</v>
      </c>
      <c r="BA24" s="140"/>
      <c r="BB24" s="232"/>
      <c r="BC24" s="240" t="s">
        <v>341</v>
      </c>
    </row>
    <row r="25" spans="1:59" ht="78" x14ac:dyDescent="0.25">
      <c r="A25" s="157"/>
      <c r="B25" s="125"/>
      <c r="C25" s="125"/>
      <c r="D25" s="149"/>
      <c r="E25" s="149"/>
      <c r="F25" s="149"/>
      <c r="G25" s="149"/>
      <c r="H25" s="149"/>
      <c r="I25" s="149"/>
      <c r="J25" s="139"/>
      <c r="K25" s="125"/>
      <c r="L25" s="125"/>
      <c r="M25" s="126"/>
      <c r="N25" s="125"/>
      <c r="O25" s="124"/>
      <c r="P25" s="124"/>
      <c r="Q25" s="125"/>
      <c r="R25" s="123"/>
      <c r="S25" s="120"/>
      <c r="T25" s="121"/>
      <c r="U25" s="193"/>
      <c r="V25" s="132"/>
      <c r="W25" s="131"/>
      <c r="X25" s="131"/>
      <c r="Y25" s="131"/>
      <c r="Z25" s="128"/>
      <c r="AA25" s="171"/>
      <c r="AB25" s="128"/>
      <c r="AC25" s="159"/>
      <c r="AD25" s="159"/>
      <c r="AE25" s="150"/>
      <c r="AF25" s="207"/>
      <c r="AG25" s="149"/>
      <c r="AH25" s="162"/>
      <c r="AI25" s="150"/>
      <c r="AJ25" s="165"/>
      <c r="AK25" s="150"/>
      <c r="AL25" s="150"/>
      <c r="AM25" s="149"/>
      <c r="AN25" s="149"/>
      <c r="AO25" s="35" t="s">
        <v>256</v>
      </c>
      <c r="AP25" s="211">
        <v>0</v>
      </c>
      <c r="AQ25" s="55">
        <v>88085151.099999994</v>
      </c>
      <c r="AR25" s="150"/>
      <c r="AS25" s="176"/>
      <c r="AT25" s="178"/>
      <c r="AU25" s="181"/>
      <c r="AV25" s="150"/>
      <c r="AW25" s="149"/>
      <c r="AX25" s="25" t="s">
        <v>256</v>
      </c>
      <c r="AY25" s="150"/>
      <c r="AZ25" s="152"/>
      <c r="BA25" s="140"/>
      <c r="BB25" s="232"/>
      <c r="BC25" s="242"/>
    </row>
    <row r="26" spans="1:59" ht="97.5" x14ac:dyDescent="0.25">
      <c r="A26" s="157"/>
      <c r="B26" s="125"/>
      <c r="C26" s="125"/>
      <c r="D26" s="149"/>
      <c r="E26" s="149"/>
      <c r="F26" s="149"/>
      <c r="G26" s="149"/>
      <c r="H26" s="149"/>
      <c r="I26" s="149"/>
      <c r="J26" s="139"/>
      <c r="K26" s="125"/>
      <c r="L26" s="125"/>
      <c r="M26" s="126"/>
      <c r="N26" s="125"/>
      <c r="O26" s="124"/>
      <c r="P26" s="124"/>
      <c r="Q26" s="125"/>
      <c r="R26" s="123"/>
      <c r="S26" s="120"/>
      <c r="T26" s="121"/>
      <c r="U26" s="194"/>
      <c r="V26" s="132"/>
      <c r="W26" s="131"/>
      <c r="X26" s="131"/>
      <c r="Y26" s="131"/>
      <c r="Z26" s="128"/>
      <c r="AA26" s="171"/>
      <c r="AB26" s="128"/>
      <c r="AC26" s="155"/>
      <c r="AD26" s="155"/>
      <c r="AE26" s="146"/>
      <c r="AF26" s="206"/>
      <c r="AG26" s="148"/>
      <c r="AH26" s="163"/>
      <c r="AI26" s="146"/>
      <c r="AJ26" s="166"/>
      <c r="AK26" s="146"/>
      <c r="AL26" s="146"/>
      <c r="AM26" s="148"/>
      <c r="AN26" s="148"/>
      <c r="AO26" s="35" t="s">
        <v>255</v>
      </c>
      <c r="AP26" s="211">
        <v>0</v>
      </c>
      <c r="AQ26" s="55">
        <v>161046392.40000001</v>
      </c>
      <c r="AR26" s="146"/>
      <c r="AS26" s="144"/>
      <c r="AT26" s="179"/>
      <c r="AU26" s="182"/>
      <c r="AV26" s="146"/>
      <c r="AW26" s="148"/>
      <c r="AX26" s="25" t="s">
        <v>255</v>
      </c>
      <c r="AY26" s="146"/>
      <c r="AZ26" s="153"/>
      <c r="BA26" s="140"/>
      <c r="BB26" s="232"/>
      <c r="BC26" s="241"/>
    </row>
    <row r="27" spans="1:59" ht="105" x14ac:dyDescent="0.3">
      <c r="A27" s="157"/>
      <c r="B27" s="125"/>
      <c r="C27" s="125"/>
      <c r="D27" s="149"/>
      <c r="E27" s="149"/>
      <c r="F27" s="149"/>
      <c r="G27" s="149"/>
      <c r="H27" s="149"/>
      <c r="I27" s="149"/>
      <c r="J27" s="139"/>
      <c r="K27" s="125" t="s">
        <v>131</v>
      </c>
      <c r="L27" s="125" t="s">
        <v>122</v>
      </c>
      <c r="M27" s="126">
        <v>317</v>
      </c>
      <c r="N27" s="125" t="s">
        <v>132</v>
      </c>
      <c r="O27" s="124" t="s">
        <v>145</v>
      </c>
      <c r="P27" s="124"/>
      <c r="Q27" s="125" t="s">
        <v>150</v>
      </c>
      <c r="R27" s="122">
        <v>20</v>
      </c>
      <c r="S27" s="120">
        <v>2</v>
      </c>
      <c r="T27" s="121">
        <v>23</v>
      </c>
      <c r="U27" s="192">
        <v>0</v>
      </c>
      <c r="V27" s="132"/>
      <c r="W27" s="131"/>
      <c r="X27" s="131"/>
      <c r="Y27" s="131"/>
      <c r="Z27" s="128"/>
      <c r="AA27" s="171"/>
      <c r="AB27" s="128"/>
      <c r="AC27" s="35" t="s">
        <v>206</v>
      </c>
      <c r="AD27" s="35" t="s">
        <v>207</v>
      </c>
      <c r="AE27" s="67">
        <v>1</v>
      </c>
      <c r="AF27" s="203">
        <v>1</v>
      </c>
      <c r="AG27" s="69">
        <v>0.05</v>
      </c>
      <c r="AH27" s="71" t="s">
        <v>192</v>
      </c>
      <c r="AI27" s="67" t="s">
        <v>180</v>
      </c>
      <c r="AJ27" s="70">
        <v>334</v>
      </c>
      <c r="AK27" s="64">
        <v>1065570</v>
      </c>
      <c r="AL27" s="64">
        <v>1065570</v>
      </c>
      <c r="AM27" s="35" t="s">
        <v>174</v>
      </c>
      <c r="AN27" s="35" t="s">
        <v>253</v>
      </c>
      <c r="AO27" s="35" t="s">
        <v>256</v>
      </c>
      <c r="AP27" s="211">
        <f>60767163/AQ27</f>
        <v>0.2159552473154388</v>
      </c>
      <c r="AQ27" s="55">
        <v>281387758.60000002</v>
      </c>
      <c r="AR27" s="35" t="s">
        <v>258</v>
      </c>
      <c r="AS27" s="77" t="s">
        <v>294</v>
      </c>
      <c r="AT27" s="78" t="s">
        <v>291</v>
      </c>
      <c r="AU27" s="64" t="s">
        <v>259</v>
      </c>
      <c r="AV27" s="64" t="s">
        <v>278</v>
      </c>
      <c r="AW27" s="64" t="s">
        <v>277</v>
      </c>
      <c r="AX27" s="36" t="str">
        <f>+AO27</f>
        <v>1.2.2.0.00-051 - ICDE DISTRISEGURIDAD 1% IPU</v>
      </c>
      <c r="AY27" s="67" t="s">
        <v>192</v>
      </c>
      <c r="AZ27" s="35" t="s">
        <v>279</v>
      </c>
      <c r="BA27" s="140"/>
      <c r="BB27" s="232"/>
      <c r="BC27" s="243" t="s">
        <v>343</v>
      </c>
    </row>
    <row r="28" spans="1:59" ht="165.75" x14ac:dyDescent="0.3">
      <c r="A28" s="157"/>
      <c r="B28" s="125"/>
      <c r="C28" s="125"/>
      <c r="D28" s="149"/>
      <c r="E28" s="149"/>
      <c r="F28" s="149"/>
      <c r="G28" s="149"/>
      <c r="H28" s="149"/>
      <c r="I28" s="149"/>
      <c r="J28" s="139"/>
      <c r="K28" s="125"/>
      <c r="L28" s="125"/>
      <c r="M28" s="126"/>
      <c r="N28" s="125"/>
      <c r="O28" s="124"/>
      <c r="P28" s="124"/>
      <c r="Q28" s="125"/>
      <c r="R28" s="122"/>
      <c r="S28" s="120"/>
      <c r="T28" s="121"/>
      <c r="U28" s="193"/>
      <c r="V28" s="132"/>
      <c r="W28" s="131"/>
      <c r="X28" s="131"/>
      <c r="Y28" s="131"/>
      <c r="Z28" s="128"/>
      <c r="AA28" s="171"/>
      <c r="AB28" s="128"/>
      <c r="AC28" s="35" t="s">
        <v>208</v>
      </c>
      <c r="AD28" s="35" t="s">
        <v>209</v>
      </c>
      <c r="AE28" s="67">
        <v>1</v>
      </c>
      <c r="AF28" s="203">
        <v>1</v>
      </c>
      <c r="AG28" s="69">
        <v>0.05</v>
      </c>
      <c r="AH28" s="71" t="s">
        <v>192</v>
      </c>
      <c r="AI28" s="67" t="s">
        <v>180</v>
      </c>
      <c r="AJ28" s="70">
        <v>334</v>
      </c>
      <c r="AK28" s="64">
        <v>1065570</v>
      </c>
      <c r="AL28" s="64">
        <v>1065570</v>
      </c>
      <c r="AM28" s="35" t="s">
        <v>174</v>
      </c>
      <c r="AN28" s="35" t="s">
        <v>253</v>
      </c>
      <c r="AO28" s="35" t="s">
        <v>256</v>
      </c>
      <c r="AP28" s="211">
        <f>34055982/AQ28</f>
        <v>0.99880941713773452</v>
      </c>
      <c r="AQ28" s="55">
        <v>34096576.799999997</v>
      </c>
      <c r="AR28" s="35" t="s">
        <v>258</v>
      </c>
      <c r="AS28" s="77" t="s">
        <v>294</v>
      </c>
      <c r="AT28" s="78" t="s">
        <v>291</v>
      </c>
      <c r="AU28" s="64" t="s">
        <v>259</v>
      </c>
      <c r="AV28" s="64" t="s">
        <v>281</v>
      </c>
      <c r="AW28" s="64" t="s">
        <v>280</v>
      </c>
      <c r="AX28" s="36" t="str">
        <f>+AO28</f>
        <v>1.2.2.0.00-051 - ICDE DISTRISEGURIDAD 1% IPU</v>
      </c>
      <c r="AY28" s="67" t="s">
        <v>192</v>
      </c>
      <c r="AZ28" s="35" t="s">
        <v>279</v>
      </c>
      <c r="BA28" s="140"/>
      <c r="BB28" s="232"/>
      <c r="BC28" s="243" t="s">
        <v>344</v>
      </c>
    </row>
    <row r="29" spans="1:59" ht="210" x14ac:dyDescent="0.25">
      <c r="A29" s="157"/>
      <c r="B29" s="125"/>
      <c r="C29" s="125"/>
      <c r="D29" s="149"/>
      <c r="E29" s="149"/>
      <c r="F29" s="149"/>
      <c r="G29" s="149"/>
      <c r="H29" s="149"/>
      <c r="I29" s="149"/>
      <c r="J29" s="139"/>
      <c r="K29" s="125"/>
      <c r="L29" s="125"/>
      <c r="M29" s="126"/>
      <c r="N29" s="125"/>
      <c r="O29" s="124"/>
      <c r="P29" s="124"/>
      <c r="Q29" s="125"/>
      <c r="R29" s="122"/>
      <c r="S29" s="120"/>
      <c r="T29" s="121"/>
      <c r="U29" s="194"/>
      <c r="V29" s="132"/>
      <c r="W29" s="131"/>
      <c r="X29" s="131"/>
      <c r="Y29" s="131"/>
      <c r="Z29" s="128"/>
      <c r="AA29" s="171"/>
      <c r="AB29" s="128"/>
      <c r="AC29" s="35" t="s">
        <v>276</v>
      </c>
      <c r="AD29" s="35" t="s">
        <v>210</v>
      </c>
      <c r="AE29" s="67">
        <v>1</v>
      </c>
      <c r="AF29" s="203">
        <v>1</v>
      </c>
      <c r="AG29" s="69">
        <v>0.05</v>
      </c>
      <c r="AH29" s="71" t="s">
        <v>186</v>
      </c>
      <c r="AI29" s="67" t="s">
        <v>190</v>
      </c>
      <c r="AJ29" s="70">
        <v>60</v>
      </c>
      <c r="AK29" s="35">
        <v>1065570</v>
      </c>
      <c r="AL29" s="35">
        <v>1065570</v>
      </c>
      <c r="AM29" s="35" t="s">
        <v>174</v>
      </c>
      <c r="AN29" s="35" t="s">
        <v>253</v>
      </c>
      <c r="AO29" s="35" t="s">
        <v>255</v>
      </c>
      <c r="AP29" s="211">
        <f>125806674/AQ29</f>
        <v>1</v>
      </c>
      <c r="AQ29" s="55">
        <v>125806674</v>
      </c>
      <c r="AR29" s="35" t="s">
        <v>258</v>
      </c>
      <c r="AS29" s="77" t="s">
        <v>294</v>
      </c>
      <c r="AT29" s="78" t="s">
        <v>291</v>
      </c>
      <c r="AU29" s="26" t="s">
        <v>263</v>
      </c>
      <c r="AV29" s="67"/>
      <c r="AW29" s="53"/>
      <c r="AX29" s="35" t="str">
        <f>+AO29</f>
        <v>1.2.2.0.00-085 - ICDE DISTRISEGURIDAD 10% DELINEACIÓN URBANA</v>
      </c>
      <c r="AY29" s="21"/>
      <c r="AZ29" s="35"/>
      <c r="BA29" s="140"/>
      <c r="BB29" s="232"/>
      <c r="BC29" s="243" t="s">
        <v>345</v>
      </c>
    </row>
    <row r="30" spans="1:59" ht="117" x14ac:dyDescent="0.25">
      <c r="A30" s="157"/>
      <c r="B30" s="125"/>
      <c r="C30" s="125"/>
      <c r="D30" s="149"/>
      <c r="E30" s="149"/>
      <c r="F30" s="149"/>
      <c r="G30" s="149"/>
      <c r="H30" s="149"/>
      <c r="I30" s="149"/>
      <c r="J30" s="127" t="s">
        <v>133</v>
      </c>
      <c r="K30" s="125" t="s">
        <v>134</v>
      </c>
      <c r="L30" s="125" t="s">
        <v>122</v>
      </c>
      <c r="M30" s="126">
        <v>32</v>
      </c>
      <c r="N30" s="125" t="s">
        <v>135</v>
      </c>
      <c r="O30" s="124" t="s">
        <v>145</v>
      </c>
      <c r="P30" s="124"/>
      <c r="Q30" s="125"/>
      <c r="R30" s="123">
        <v>5</v>
      </c>
      <c r="S30" s="120">
        <v>5</v>
      </c>
      <c r="T30" s="121">
        <v>0</v>
      </c>
      <c r="U30" s="192">
        <v>9</v>
      </c>
      <c r="V30" s="131" t="s">
        <v>168</v>
      </c>
      <c r="W30" s="131" t="s">
        <v>250</v>
      </c>
      <c r="X30" s="137" t="s">
        <v>251</v>
      </c>
      <c r="Y30" s="138" t="s">
        <v>252</v>
      </c>
      <c r="Z30" s="129" t="s">
        <v>153</v>
      </c>
      <c r="AA30" s="172">
        <v>2021130010279</v>
      </c>
      <c r="AB30" s="173" t="s">
        <v>211</v>
      </c>
      <c r="AC30" s="35" t="s">
        <v>212</v>
      </c>
      <c r="AD30" s="35" t="s">
        <v>213</v>
      </c>
      <c r="AE30" s="67">
        <v>1</v>
      </c>
      <c r="AF30" s="203">
        <v>1</v>
      </c>
      <c r="AG30" s="69">
        <v>0.2</v>
      </c>
      <c r="AH30" s="71" t="s">
        <v>183</v>
      </c>
      <c r="AI30" s="67" t="s">
        <v>180</v>
      </c>
      <c r="AJ30" s="70">
        <v>360</v>
      </c>
      <c r="AK30" s="35">
        <v>1065570</v>
      </c>
      <c r="AL30" s="35">
        <v>1065570</v>
      </c>
      <c r="AM30" s="35" t="s">
        <v>174</v>
      </c>
      <c r="AN30" s="35" t="s">
        <v>253</v>
      </c>
      <c r="AO30" s="35" t="s">
        <v>283</v>
      </c>
      <c r="AP30" s="211">
        <f>1639730/AQ30</f>
        <v>1.4180654041448349E-2</v>
      </c>
      <c r="AQ30" s="55">
        <v>115631479</v>
      </c>
      <c r="AR30" s="35" t="s">
        <v>258</v>
      </c>
      <c r="AS30" s="77" t="s">
        <v>153</v>
      </c>
      <c r="AT30" s="78" t="s">
        <v>292</v>
      </c>
      <c r="AU30" s="67" t="s">
        <v>259</v>
      </c>
      <c r="AV30" s="67" t="s">
        <v>284</v>
      </c>
      <c r="AW30" s="53" t="s">
        <v>285</v>
      </c>
      <c r="AX30" s="35" t="str">
        <f t="shared" ref="AX30:AX35" si="12">+AO30</f>
        <v>1.2.2.0.00-076 - ICDE TELEFONÍA CONMUTADA</v>
      </c>
      <c r="AY30" s="67" t="str">
        <f>+AH30</f>
        <v>Enero</v>
      </c>
      <c r="AZ30" s="35" t="s">
        <v>282</v>
      </c>
      <c r="BA30" s="140"/>
      <c r="BB30" s="232"/>
      <c r="BC30" s="239" t="s">
        <v>346</v>
      </c>
    </row>
    <row r="31" spans="1:59" ht="285" x14ac:dyDescent="0.25">
      <c r="A31" s="157"/>
      <c r="B31" s="125"/>
      <c r="C31" s="125"/>
      <c r="D31" s="149"/>
      <c r="E31" s="149"/>
      <c r="F31" s="149"/>
      <c r="G31" s="149"/>
      <c r="H31" s="149"/>
      <c r="I31" s="149"/>
      <c r="J31" s="127"/>
      <c r="K31" s="125"/>
      <c r="L31" s="125"/>
      <c r="M31" s="126"/>
      <c r="N31" s="125"/>
      <c r="O31" s="124"/>
      <c r="P31" s="124"/>
      <c r="Q31" s="125"/>
      <c r="R31" s="123"/>
      <c r="S31" s="120"/>
      <c r="T31" s="121"/>
      <c r="U31" s="194"/>
      <c r="V31" s="131"/>
      <c r="W31" s="131"/>
      <c r="X31" s="137"/>
      <c r="Y31" s="138"/>
      <c r="Z31" s="129"/>
      <c r="AA31" s="172"/>
      <c r="AB31" s="173"/>
      <c r="AC31" s="35" t="s">
        <v>214</v>
      </c>
      <c r="AD31" s="35" t="s">
        <v>215</v>
      </c>
      <c r="AE31" s="67">
        <v>1</v>
      </c>
      <c r="AF31" s="203">
        <v>0</v>
      </c>
      <c r="AG31" s="69">
        <v>0.6</v>
      </c>
      <c r="AH31" s="71" t="s">
        <v>179</v>
      </c>
      <c r="AI31" s="67" t="s">
        <v>190</v>
      </c>
      <c r="AJ31" s="70">
        <v>153</v>
      </c>
      <c r="AK31" s="35">
        <v>1065570</v>
      </c>
      <c r="AL31" s="35">
        <v>1065570</v>
      </c>
      <c r="AM31" s="35" t="s">
        <v>174</v>
      </c>
      <c r="AN31" s="35" t="s">
        <v>253</v>
      </c>
      <c r="AO31" s="35" t="s">
        <v>283</v>
      </c>
      <c r="AP31" s="211">
        <v>0</v>
      </c>
      <c r="AQ31" s="55">
        <v>1311199451.3440001</v>
      </c>
      <c r="AR31" s="35" t="s">
        <v>258</v>
      </c>
      <c r="AS31" s="77" t="s">
        <v>153</v>
      </c>
      <c r="AT31" s="78" t="s">
        <v>292</v>
      </c>
      <c r="AU31" s="67" t="s">
        <v>259</v>
      </c>
      <c r="AV31" s="67" t="str">
        <f>+AV24</f>
        <v>CONTRATACIÓN DIRECTA CON OFERTAS</v>
      </c>
      <c r="AW31" s="64" t="str">
        <f>+AW24</f>
        <v>CONVENIO INTERADMINISTRATIVO</v>
      </c>
      <c r="AX31" s="35" t="str">
        <f t="shared" si="12"/>
        <v>1.2.2.0.00-076 - ICDE TELEFONÍA CONMUTADA</v>
      </c>
      <c r="AY31" s="67" t="str">
        <f t="shared" ref="AY31:AY35" si="13">+AH31</f>
        <v>Marzo</v>
      </c>
      <c r="AZ31" s="35" t="s">
        <v>268</v>
      </c>
      <c r="BA31" s="140"/>
      <c r="BB31" s="232"/>
      <c r="BC31" s="243" t="s">
        <v>347</v>
      </c>
    </row>
    <row r="32" spans="1:59" ht="156" x14ac:dyDescent="0.25">
      <c r="A32" s="157"/>
      <c r="B32" s="125"/>
      <c r="C32" s="125"/>
      <c r="D32" s="149"/>
      <c r="E32" s="149"/>
      <c r="F32" s="149"/>
      <c r="G32" s="149"/>
      <c r="H32" s="149"/>
      <c r="I32" s="149"/>
      <c r="J32" s="127"/>
      <c r="K32" s="64" t="s">
        <v>136</v>
      </c>
      <c r="L32" s="64" t="s">
        <v>122</v>
      </c>
      <c r="M32" s="67">
        <v>0</v>
      </c>
      <c r="N32" s="64" t="s">
        <v>137</v>
      </c>
      <c r="O32" s="63" t="s">
        <v>145</v>
      </c>
      <c r="P32" s="63"/>
      <c r="Q32" s="67"/>
      <c r="R32" s="66">
        <v>1000</v>
      </c>
      <c r="S32" s="65">
        <v>250</v>
      </c>
      <c r="T32" s="65">
        <v>1200</v>
      </c>
      <c r="U32" s="188">
        <v>0</v>
      </c>
      <c r="V32" s="131"/>
      <c r="W32" s="131"/>
      <c r="X32" s="137"/>
      <c r="Y32" s="138"/>
      <c r="Z32" s="128"/>
      <c r="AA32" s="171"/>
      <c r="AB32" s="174"/>
      <c r="AC32" s="35" t="s">
        <v>193</v>
      </c>
      <c r="AD32" s="35" t="s">
        <v>194</v>
      </c>
      <c r="AE32" s="67">
        <v>32</v>
      </c>
      <c r="AF32" s="203">
        <v>32</v>
      </c>
      <c r="AG32" s="69">
        <v>0.1</v>
      </c>
      <c r="AH32" s="71" t="s">
        <v>183</v>
      </c>
      <c r="AI32" s="67" t="s">
        <v>180</v>
      </c>
      <c r="AJ32" s="70">
        <v>360</v>
      </c>
      <c r="AK32" s="35">
        <v>1065570</v>
      </c>
      <c r="AL32" s="35">
        <v>1065570</v>
      </c>
      <c r="AM32" s="35" t="s">
        <v>174</v>
      </c>
      <c r="AN32" s="35" t="s">
        <v>253</v>
      </c>
      <c r="AO32" s="35" t="s">
        <v>283</v>
      </c>
      <c r="AP32" s="211">
        <f>693928778/AQ32</f>
        <v>0.86741097249999999</v>
      </c>
      <c r="AQ32" s="55">
        <v>800000000</v>
      </c>
      <c r="AR32" s="35" t="s">
        <v>258</v>
      </c>
      <c r="AS32" s="77" t="s">
        <v>153</v>
      </c>
      <c r="AT32" s="78" t="s">
        <v>292</v>
      </c>
      <c r="AU32" s="67" t="s">
        <v>259</v>
      </c>
      <c r="AV32" s="64" t="s">
        <v>265</v>
      </c>
      <c r="AW32" s="64" t="s">
        <v>267</v>
      </c>
      <c r="AX32" s="35" t="str">
        <f t="shared" si="12"/>
        <v>1.2.2.0.00-076 - ICDE TELEFONÍA CONMUTADA</v>
      </c>
      <c r="AY32" s="67" t="str">
        <f t="shared" si="13"/>
        <v>Enero</v>
      </c>
      <c r="AZ32" s="35" t="s">
        <v>268</v>
      </c>
      <c r="BA32" s="140"/>
      <c r="BB32" s="232"/>
      <c r="BC32" s="239" t="s">
        <v>339</v>
      </c>
    </row>
    <row r="33" spans="1:55" ht="84" x14ac:dyDescent="0.3">
      <c r="A33" s="157"/>
      <c r="B33" s="125"/>
      <c r="C33" s="125"/>
      <c r="D33" s="149"/>
      <c r="E33" s="149"/>
      <c r="F33" s="149"/>
      <c r="G33" s="149"/>
      <c r="H33" s="149"/>
      <c r="I33" s="149"/>
      <c r="J33" s="127"/>
      <c r="K33" s="125" t="s">
        <v>138</v>
      </c>
      <c r="L33" s="125" t="s">
        <v>122</v>
      </c>
      <c r="M33" s="126">
        <v>0</v>
      </c>
      <c r="N33" s="125" t="s">
        <v>139</v>
      </c>
      <c r="O33" s="124" t="s">
        <v>145</v>
      </c>
      <c r="P33" s="124"/>
      <c r="Q33" s="126"/>
      <c r="R33" s="123">
        <v>20</v>
      </c>
      <c r="S33" s="121">
        <v>5</v>
      </c>
      <c r="T33" s="121">
        <v>20</v>
      </c>
      <c r="U33" s="192">
        <v>0</v>
      </c>
      <c r="V33" s="131"/>
      <c r="W33" s="131"/>
      <c r="X33" s="137"/>
      <c r="Y33" s="138"/>
      <c r="Z33" s="128"/>
      <c r="AA33" s="171"/>
      <c r="AB33" s="174"/>
      <c r="AC33" s="35" t="s">
        <v>216</v>
      </c>
      <c r="AD33" s="35" t="s">
        <v>217</v>
      </c>
      <c r="AE33" s="67">
        <v>1</v>
      </c>
      <c r="AF33" s="203">
        <v>0</v>
      </c>
      <c r="AG33" s="69">
        <v>0.05</v>
      </c>
      <c r="AH33" s="71" t="s">
        <v>192</v>
      </c>
      <c r="AI33" s="67" t="s">
        <v>180</v>
      </c>
      <c r="AJ33" s="70">
        <v>334</v>
      </c>
      <c r="AK33" s="35">
        <v>1065570</v>
      </c>
      <c r="AL33" s="35">
        <v>1065570</v>
      </c>
      <c r="AM33" s="35" t="s">
        <v>174</v>
      </c>
      <c r="AN33" s="35" t="s">
        <v>253</v>
      </c>
      <c r="AO33" s="35" t="s">
        <v>283</v>
      </c>
      <c r="AP33" s="211">
        <v>0</v>
      </c>
      <c r="AQ33" s="55">
        <v>183040000</v>
      </c>
      <c r="AR33" s="35" t="s">
        <v>258</v>
      </c>
      <c r="AS33" s="77" t="s">
        <v>153</v>
      </c>
      <c r="AT33" s="78" t="s">
        <v>292</v>
      </c>
      <c r="AU33" s="67" t="s">
        <v>259</v>
      </c>
      <c r="AV33" s="64" t="s">
        <v>286</v>
      </c>
      <c r="AW33" s="64" t="s">
        <v>277</v>
      </c>
      <c r="AX33" s="36" t="str">
        <f t="shared" si="12"/>
        <v>1.2.2.0.00-076 - ICDE TELEFONÍA CONMUTADA</v>
      </c>
      <c r="AY33" s="67" t="str">
        <f t="shared" si="13"/>
        <v>Febrero</v>
      </c>
      <c r="AZ33" s="35" t="s">
        <v>268</v>
      </c>
      <c r="BA33" s="140"/>
      <c r="BB33" s="232"/>
      <c r="BC33" s="239" t="s">
        <v>337</v>
      </c>
    </row>
    <row r="34" spans="1:55" ht="84" x14ac:dyDescent="0.3">
      <c r="A34" s="157"/>
      <c r="B34" s="125"/>
      <c r="C34" s="125"/>
      <c r="D34" s="149"/>
      <c r="E34" s="149"/>
      <c r="F34" s="149"/>
      <c r="G34" s="149"/>
      <c r="H34" s="149"/>
      <c r="I34" s="149"/>
      <c r="J34" s="127"/>
      <c r="K34" s="125"/>
      <c r="L34" s="125"/>
      <c r="M34" s="126"/>
      <c r="N34" s="125"/>
      <c r="O34" s="124"/>
      <c r="P34" s="124"/>
      <c r="Q34" s="126"/>
      <c r="R34" s="135"/>
      <c r="S34" s="121"/>
      <c r="T34" s="121"/>
      <c r="U34" s="194"/>
      <c r="V34" s="131"/>
      <c r="W34" s="131"/>
      <c r="X34" s="137"/>
      <c r="Y34" s="138"/>
      <c r="Z34" s="128"/>
      <c r="AA34" s="171"/>
      <c r="AB34" s="174"/>
      <c r="AC34" s="35" t="s">
        <v>218</v>
      </c>
      <c r="AD34" s="35" t="s">
        <v>219</v>
      </c>
      <c r="AE34" s="67">
        <v>1</v>
      </c>
      <c r="AF34" s="203">
        <v>1</v>
      </c>
      <c r="AG34" s="69">
        <v>0.05</v>
      </c>
      <c r="AH34" s="71" t="s">
        <v>183</v>
      </c>
      <c r="AI34" s="67" t="s">
        <v>180</v>
      </c>
      <c r="AJ34" s="70">
        <v>360</v>
      </c>
      <c r="AK34" s="35">
        <v>1065570</v>
      </c>
      <c r="AL34" s="35">
        <v>1065570</v>
      </c>
      <c r="AM34" s="35" t="s">
        <v>174</v>
      </c>
      <c r="AN34" s="35" t="s">
        <v>253</v>
      </c>
      <c r="AO34" s="35" t="s">
        <v>283</v>
      </c>
      <c r="AP34" s="211">
        <f>57432851/AQ34</f>
        <v>0.23225111243142169</v>
      </c>
      <c r="AQ34" s="55">
        <v>247287732.65599999</v>
      </c>
      <c r="AR34" s="35" t="s">
        <v>258</v>
      </c>
      <c r="AS34" s="77" t="s">
        <v>153</v>
      </c>
      <c r="AT34" s="78" t="s">
        <v>292</v>
      </c>
      <c r="AU34" s="67" t="s">
        <v>263</v>
      </c>
      <c r="AV34" s="37"/>
      <c r="AW34" s="37"/>
      <c r="AX34" s="36" t="str">
        <f t="shared" si="12"/>
        <v>1.2.2.0.00-076 - ICDE TELEFONÍA CONMUTADA</v>
      </c>
      <c r="AY34" s="67" t="str">
        <f t="shared" si="13"/>
        <v>Enero</v>
      </c>
      <c r="AZ34" s="35" t="s">
        <v>287</v>
      </c>
      <c r="BA34" s="140"/>
      <c r="BB34" s="232"/>
      <c r="BC34" s="239" t="s">
        <v>348</v>
      </c>
    </row>
    <row r="35" spans="1:55" ht="136.5" x14ac:dyDescent="0.25">
      <c r="A35" s="157"/>
      <c r="B35" s="125"/>
      <c r="C35" s="125"/>
      <c r="D35" s="149"/>
      <c r="E35" s="149"/>
      <c r="F35" s="149"/>
      <c r="G35" s="149"/>
      <c r="H35" s="149"/>
      <c r="I35" s="149"/>
      <c r="J35" s="127" t="s">
        <v>140</v>
      </c>
      <c r="K35" s="35" t="s">
        <v>141</v>
      </c>
      <c r="L35" s="64" t="s">
        <v>122</v>
      </c>
      <c r="M35" s="67">
        <v>18570</v>
      </c>
      <c r="N35" s="64" t="s">
        <v>142</v>
      </c>
      <c r="O35" s="63"/>
      <c r="P35" s="63" t="s">
        <v>145</v>
      </c>
      <c r="Q35" s="64" t="s">
        <v>147</v>
      </c>
      <c r="R35" s="66">
        <v>20000</v>
      </c>
      <c r="S35" s="65">
        <v>5000</v>
      </c>
      <c r="T35" s="65">
        <v>29273</v>
      </c>
      <c r="U35" s="184">
        <f>1196+1781+571</f>
        <v>3548</v>
      </c>
      <c r="V35" s="131" t="s">
        <v>168</v>
      </c>
      <c r="W35" s="131" t="s">
        <v>250</v>
      </c>
      <c r="X35" s="131" t="s">
        <v>251</v>
      </c>
      <c r="Y35" s="131" t="s">
        <v>252</v>
      </c>
      <c r="Z35" s="127" t="s">
        <v>154</v>
      </c>
      <c r="AA35" s="170">
        <v>2021130010176</v>
      </c>
      <c r="AB35" s="127" t="s">
        <v>220</v>
      </c>
      <c r="AC35" s="35" t="s">
        <v>221</v>
      </c>
      <c r="AD35" s="35" t="s">
        <v>222</v>
      </c>
      <c r="AE35" s="64">
        <v>1</v>
      </c>
      <c r="AF35" s="203">
        <v>0</v>
      </c>
      <c r="AG35" s="69">
        <v>0.15</v>
      </c>
      <c r="AH35" s="71" t="s">
        <v>179</v>
      </c>
      <c r="AI35" s="67" t="s">
        <v>179</v>
      </c>
      <c r="AJ35" s="70">
        <v>30</v>
      </c>
      <c r="AK35" s="35">
        <v>1065570</v>
      </c>
      <c r="AL35" s="35">
        <v>1065570</v>
      </c>
      <c r="AM35" s="35" t="s">
        <v>174</v>
      </c>
      <c r="AN35" s="35" t="s">
        <v>253</v>
      </c>
      <c r="AO35" s="35" t="s">
        <v>254</v>
      </c>
      <c r="AP35" s="211">
        <v>0</v>
      </c>
      <c r="AQ35" s="55">
        <v>31000000</v>
      </c>
      <c r="AR35" s="35" t="s">
        <v>258</v>
      </c>
      <c r="AS35" s="77" t="s">
        <v>154</v>
      </c>
      <c r="AT35" s="78" t="s">
        <v>293</v>
      </c>
      <c r="AU35" s="67" t="s">
        <v>259</v>
      </c>
      <c r="AV35" s="64" t="s">
        <v>286</v>
      </c>
      <c r="AW35" s="64" t="s">
        <v>288</v>
      </c>
      <c r="AX35" s="35" t="str">
        <f t="shared" si="12"/>
        <v>1.3.2.3.11-037 - RF ICLD</v>
      </c>
      <c r="AY35" s="67" t="str">
        <f t="shared" si="13"/>
        <v>Marzo</v>
      </c>
      <c r="AZ35" s="21"/>
      <c r="BA35" s="140"/>
      <c r="BB35" s="232"/>
      <c r="BC35" s="239" t="s">
        <v>349</v>
      </c>
    </row>
    <row r="36" spans="1:55" ht="175.5" x14ac:dyDescent="0.25">
      <c r="A36" s="158"/>
      <c r="B36" s="125"/>
      <c r="C36" s="125"/>
      <c r="D36" s="148"/>
      <c r="E36" s="148"/>
      <c r="F36" s="148"/>
      <c r="G36" s="148"/>
      <c r="H36" s="148"/>
      <c r="I36" s="148"/>
      <c r="J36" s="127"/>
      <c r="K36" s="35" t="s">
        <v>143</v>
      </c>
      <c r="L36" s="64" t="s">
        <v>122</v>
      </c>
      <c r="M36" s="67">
        <v>0</v>
      </c>
      <c r="N36" s="64" t="s">
        <v>144</v>
      </c>
      <c r="O36" s="63"/>
      <c r="P36" s="63" t="s">
        <v>145</v>
      </c>
      <c r="Q36" s="64" t="s">
        <v>147</v>
      </c>
      <c r="R36" s="66">
        <v>2000</v>
      </c>
      <c r="S36" s="65">
        <v>500</v>
      </c>
      <c r="T36" s="65">
        <v>4451</v>
      </c>
      <c r="U36" s="184">
        <f>372+269+44</f>
        <v>685</v>
      </c>
      <c r="V36" s="131"/>
      <c r="W36" s="131"/>
      <c r="X36" s="131"/>
      <c r="Y36" s="131"/>
      <c r="Z36" s="128"/>
      <c r="AA36" s="171"/>
      <c r="AB36" s="128"/>
      <c r="AC36" s="35" t="s">
        <v>223</v>
      </c>
      <c r="AD36" s="35" t="s">
        <v>194</v>
      </c>
      <c r="AE36" s="64">
        <v>9</v>
      </c>
      <c r="AF36" s="203">
        <v>15</v>
      </c>
      <c r="AG36" s="69">
        <v>0.85</v>
      </c>
      <c r="AH36" s="71" t="s">
        <v>183</v>
      </c>
      <c r="AI36" s="67" t="s">
        <v>180</v>
      </c>
      <c r="AJ36" s="70">
        <v>360</v>
      </c>
      <c r="AK36" s="35">
        <v>1065570</v>
      </c>
      <c r="AL36" s="35">
        <v>1065570</v>
      </c>
      <c r="AM36" s="35" t="s">
        <v>174</v>
      </c>
      <c r="AN36" s="35" t="s">
        <v>253</v>
      </c>
      <c r="AO36" s="35" t="s">
        <v>254</v>
      </c>
      <c r="AP36" s="211">
        <v>0.99</v>
      </c>
      <c r="AQ36" s="55">
        <v>269000000</v>
      </c>
      <c r="AR36" s="35" t="s">
        <v>258</v>
      </c>
      <c r="AS36" s="77" t="s">
        <v>154</v>
      </c>
      <c r="AT36" s="78" t="s">
        <v>293</v>
      </c>
      <c r="AU36" s="67" t="s">
        <v>259</v>
      </c>
      <c r="AV36" s="64" t="s">
        <v>265</v>
      </c>
      <c r="AW36" s="64" t="s">
        <v>267</v>
      </c>
      <c r="AX36" s="35" t="str">
        <f>+AO36</f>
        <v>1.3.2.3.11-037 - RF ICLD</v>
      </c>
      <c r="AY36" s="67" t="str">
        <f t="shared" ref="AY36" si="14">+AH36</f>
        <v>Enero</v>
      </c>
      <c r="AZ36" s="35" t="s">
        <v>268</v>
      </c>
      <c r="BA36" s="140"/>
      <c r="BB36" s="232"/>
      <c r="BC36" s="239" t="s">
        <v>339</v>
      </c>
    </row>
    <row r="37" spans="1:55" ht="222.75" customHeight="1" x14ac:dyDescent="0.35">
      <c r="A37" s="59"/>
      <c r="B37" s="21"/>
      <c r="C37" s="21"/>
      <c r="D37" s="31"/>
      <c r="E37" s="31"/>
      <c r="F37" s="31"/>
      <c r="G37" s="31"/>
      <c r="H37" s="31"/>
      <c r="I37" s="31"/>
      <c r="J37" s="21"/>
      <c r="K37" s="35"/>
      <c r="L37" s="64"/>
      <c r="M37" s="67"/>
      <c r="N37" s="64"/>
      <c r="O37" s="67"/>
      <c r="P37" s="67"/>
      <c r="Q37" s="67"/>
      <c r="R37" s="27"/>
      <c r="S37" s="28"/>
      <c r="T37" s="28"/>
      <c r="U37" s="195"/>
      <c r="V37" s="72" t="s">
        <v>296</v>
      </c>
      <c r="W37" s="72" t="s">
        <v>297</v>
      </c>
      <c r="X37" s="72" t="s">
        <v>298</v>
      </c>
      <c r="Y37" s="72" t="s">
        <v>299</v>
      </c>
      <c r="Z37" s="29" t="s">
        <v>155</v>
      </c>
      <c r="AA37" s="33" t="s">
        <v>224</v>
      </c>
      <c r="AB37" s="34" t="s">
        <v>225</v>
      </c>
      <c r="AC37" s="35" t="s">
        <v>226</v>
      </c>
      <c r="AD37" s="35" t="s">
        <v>227</v>
      </c>
      <c r="AE37" s="67">
        <v>1</v>
      </c>
      <c r="AF37" s="203">
        <v>1</v>
      </c>
      <c r="AG37" s="69">
        <v>1</v>
      </c>
      <c r="AH37" s="71" t="s">
        <v>183</v>
      </c>
      <c r="AI37" s="67" t="s">
        <v>183</v>
      </c>
      <c r="AJ37" s="70">
        <v>30</v>
      </c>
      <c r="AK37" s="67" t="s">
        <v>224</v>
      </c>
      <c r="AL37" s="67" t="s">
        <v>224</v>
      </c>
      <c r="AM37" s="64" t="s">
        <v>174</v>
      </c>
      <c r="AN37" s="64" t="s">
        <v>253</v>
      </c>
      <c r="AO37" s="67" t="s">
        <v>224</v>
      </c>
      <c r="AP37" s="203" t="s">
        <v>224</v>
      </c>
      <c r="AQ37" s="67" t="s">
        <v>224</v>
      </c>
      <c r="AR37" s="67" t="s">
        <v>224</v>
      </c>
      <c r="AS37" s="67" t="s">
        <v>224</v>
      </c>
      <c r="AT37" s="67" t="s">
        <v>224</v>
      </c>
      <c r="AU37" s="67" t="s">
        <v>263</v>
      </c>
      <c r="AV37" s="37"/>
      <c r="AW37" s="37"/>
      <c r="AX37" s="21"/>
      <c r="AY37" s="21"/>
      <c r="AZ37" s="21"/>
      <c r="BA37" s="73" t="s">
        <v>300</v>
      </c>
      <c r="BB37" s="233" t="s">
        <v>301</v>
      </c>
      <c r="BC37" s="244" t="s">
        <v>350</v>
      </c>
    </row>
    <row r="38" spans="1:55" ht="196.5" customHeight="1" x14ac:dyDescent="0.35">
      <c r="A38" s="59"/>
      <c r="B38" s="21"/>
      <c r="C38" s="21"/>
      <c r="D38" s="31"/>
      <c r="E38" s="31"/>
      <c r="F38" s="31"/>
      <c r="G38" s="31"/>
      <c r="H38" s="31"/>
      <c r="I38" s="31"/>
      <c r="J38" s="21"/>
      <c r="K38" s="35"/>
      <c r="L38" s="64"/>
      <c r="M38" s="67"/>
      <c r="N38" s="64"/>
      <c r="O38" s="67"/>
      <c r="P38" s="67"/>
      <c r="Q38" s="67"/>
      <c r="R38" s="27"/>
      <c r="S38" s="28"/>
      <c r="T38" s="28"/>
      <c r="U38" s="195"/>
      <c r="V38" s="72" t="s">
        <v>302</v>
      </c>
      <c r="W38" s="72" t="s">
        <v>303</v>
      </c>
      <c r="X38" s="72" t="s">
        <v>304</v>
      </c>
      <c r="Y38" s="74" t="s">
        <v>305</v>
      </c>
      <c r="Z38" s="29" t="s">
        <v>156</v>
      </c>
      <c r="AA38" s="33" t="s">
        <v>224</v>
      </c>
      <c r="AB38" s="34" t="s">
        <v>225</v>
      </c>
      <c r="AC38" s="35" t="s">
        <v>228</v>
      </c>
      <c r="AD38" s="35" t="s">
        <v>229</v>
      </c>
      <c r="AE38" s="67">
        <v>1</v>
      </c>
      <c r="AF38" s="203">
        <v>1</v>
      </c>
      <c r="AG38" s="64">
        <v>1</v>
      </c>
      <c r="AH38" s="71" t="s">
        <v>183</v>
      </c>
      <c r="AI38" s="67" t="s">
        <v>183</v>
      </c>
      <c r="AJ38" s="70">
        <v>30</v>
      </c>
      <c r="AK38" s="67" t="s">
        <v>224</v>
      </c>
      <c r="AL38" s="67" t="s">
        <v>224</v>
      </c>
      <c r="AM38" s="64" t="s">
        <v>174</v>
      </c>
      <c r="AN38" s="64" t="s">
        <v>253</v>
      </c>
      <c r="AO38" s="67" t="s">
        <v>224</v>
      </c>
      <c r="AP38" s="203" t="s">
        <v>224</v>
      </c>
      <c r="AQ38" s="67" t="s">
        <v>224</v>
      </c>
      <c r="AR38" s="67" t="s">
        <v>224</v>
      </c>
      <c r="AS38" s="67" t="s">
        <v>224</v>
      </c>
      <c r="AT38" s="67" t="s">
        <v>224</v>
      </c>
      <c r="AU38" s="67" t="s">
        <v>263</v>
      </c>
      <c r="AV38" s="37"/>
      <c r="AW38" s="37"/>
      <c r="AX38" s="21"/>
      <c r="AY38" s="21"/>
      <c r="AZ38" s="21"/>
      <c r="BA38" s="64" t="s">
        <v>306</v>
      </c>
      <c r="BB38" s="234" t="s">
        <v>307</v>
      </c>
      <c r="BC38" s="244" t="s">
        <v>350</v>
      </c>
    </row>
    <row r="39" spans="1:55" ht="187.5" customHeight="1" x14ac:dyDescent="0.35">
      <c r="A39" s="59"/>
      <c r="B39" s="21"/>
      <c r="C39" s="21"/>
      <c r="D39" s="31"/>
      <c r="E39" s="31"/>
      <c r="F39" s="31"/>
      <c r="G39" s="31"/>
      <c r="H39" s="31"/>
      <c r="I39" s="31"/>
      <c r="J39" s="21"/>
      <c r="K39" s="25"/>
      <c r="L39" s="30"/>
      <c r="M39" s="26"/>
      <c r="N39" s="30"/>
      <c r="O39" s="26"/>
      <c r="P39" s="26"/>
      <c r="Q39" s="26"/>
      <c r="R39" s="27"/>
      <c r="S39" s="28"/>
      <c r="T39" s="28"/>
      <c r="U39" s="195"/>
      <c r="V39" s="75" t="s">
        <v>308</v>
      </c>
      <c r="W39" s="75" t="s">
        <v>309</v>
      </c>
      <c r="X39" s="75" t="s">
        <v>310</v>
      </c>
      <c r="Y39" s="76" t="s">
        <v>311</v>
      </c>
      <c r="Z39" s="29" t="s">
        <v>157</v>
      </c>
      <c r="AA39" s="33" t="s">
        <v>224</v>
      </c>
      <c r="AB39" s="34" t="s">
        <v>225</v>
      </c>
      <c r="AC39" s="35" t="s">
        <v>230</v>
      </c>
      <c r="AD39" s="35" t="s">
        <v>231</v>
      </c>
      <c r="AE39" s="67">
        <v>1</v>
      </c>
      <c r="AF39" s="203">
        <v>1</v>
      </c>
      <c r="AG39" s="64">
        <v>1</v>
      </c>
      <c r="AH39" s="71" t="s">
        <v>183</v>
      </c>
      <c r="AI39" s="67" t="s">
        <v>183</v>
      </c>
      <c r="AJ39" s="70">
        <v>30</v>
      </c>
      <c r="AK39" s="67" t="s">
        <v>224</v>
      </c>
      <c r="AL39" s="67" t="s">
        <v>224</v>
      </c>
      <c r="AM39" s="64" t="s">
        <v>174</v>
      </c>
      <c r="AN39" s="64" t="s">
        <v>253</v>
      </c>
      <c r="AO39" s="67" t="s">
        <v>224</v>
      </c>
      <c r="AP39" s="203" t="s">
        <v>224</v>
      </c>
      <c r="AQ39" s="67" t="s">
        <v>224</v>
      </c>
      <c r="AR39" s="67" t="s">
        <v>224</v>
      </c>
      <c r="AS39" s="67" t="s">
        <v>224</v>
      </c>
      <c r="AT39" s="67" t="s">
        <v>224</v>
      </c>
      <c r="AU39" s="67" t="s">
        <v>263</v>
      </c>
      <c r="AV39" s="37"/>
      <c r="AW39" s="37"/>
      <c r="AX39" s="21"/>
      <c r="AY39" s="21"/>
      <c r="AZ39" s="21"/>
      <c r="BA39" s="73" t="s">
        <v>312</v>
      </c>
      <c r="BB39" s="233" t="s">
        <v>313</v>
      </c>
      <c r="BC39" s="244" t="s">
        <v>350</v>
      </c>
    </row>
    <row r="40" spans="1:55" ht="273" x14ac:dyDescent="0.35">
      <c r="A40" s="59"/>
      <c r="B40" s="21"/>
      <c r="C40" s="21"/>
      <c r="D40" s="31"/>
      <c r="E40" s="31"/>
      <c r="F40" s="31"/>
      <c r="G40" s="31"/>
      <c r="H40" s="31"/>
      <c r="I40" s="31"/>
      <c r="J40" s="21"/>
      <c r="K40" s="25"/>
      <c r="L40" s="30"/>
      <c r="M40" s="26"/>
      <c r="N40" s="30"/>
      <c r="O40" s="26"/>
      <c r="P40" s="26"/>
      <c r="Q40" s="26"/>
      <c r="R40" s="27"/>
      <c r="S40" s="28"/>
      <c r="T40" s="28"/>
      <c r="U40" s="195"/>
      <c r="V40" s="75" t="s">
        <v>308</v>
      </c>
      <c r="W40" s="75" t="s">
        <v>309</v>
      </c>
      <c r="X40" s="75" t="s">
        <v>310</v>
      </c>
      <c r="Y40" s="76" t="s">
        <v>311</v>
      </c>
      <c r="Z40" s="29" t="s">
        <v>158</v>
      </c>
      <c r="AA40" s="33" t="s">
        <v>224</v>
      </c>
      <c r="AB40" s="34" t="s">
        <v>225</v>
      </c>
      <c r="AC40" s="35" t="s">
        <v>232</v>
      </c>
      <c r="AD40" s="35" t="s">
        <v>233</v>
      </c>
      <c r="AE40" s="67">
        <v>1</v>
      </c>
      <c r="AF40" s="203">
        <v>1</v>
      </c>
      <c r="AG40" s="64">
        <v>1</v>
      </c>
      <c r="AH40" s="71" t="s">
        <v>183</v>
      </c>
      <c r="AI40" s="67" t="s">
        <v>183</v>
      </c>
      <c r="AJ40" s="70">
        <v>30</v>
      </c>
      <c r="AK40" s="67" t="s">
        <v>224</v>
      </c>
      <c r="AL40" s="67" t="s">
        <v>224</v>
      </c>
      <c r="AM40" s="64" t="s">
        <v>174</v>
      </c>
      <c r="AN40" s="64" t="s">
        <v>253</v>
      </c>
      <c r="AO40" s="67" t="s">
        <v>224</v>
      </c>
      <c r="AP40" s="203" t="s">
        <v>224</v>
      </c>
      <c r="AQ40" s="67" t="s">
        <v>224</v>
      </c>
      <c r="AR40" s="67" t="s">
        <v>224</v>
      </c>
      <c r="AS40" s="67" t="s">
        <v>224</v>
      </c>
      <c r="AT40" s="67" t="s">
        <v>224</v>
      </c>
      <c r="AU40" s="67" t="s">
        <v>263</v>
      </c>
      <c r="AV40" s="21"/>
      <c r="AW40" s="21"/>
      <c r="AX40" s="21"/>
      <c r="AY40" s="21"/>
      <c r="AZ40" s="21"/>
      <c r="BA40" s="73" t="s">
        <v>312</v>
      </c>
      <c r="BB40" s="233" t="s">
        <v>313</v>
      </c>
      <c r="BC40" s="244" t="s">
        <v>350</v>
      </c>
    </row>
    <row r="41" spans="1:55" ht="273" x14ac:dyDescent="0.35">
      <c r="A41" s="59"/>
      <c r="B41" s="21"/>
      <c r="C41" s="21"/>
      <c r="D41" s="31"/>
      <c r="E41" s="31"/>
      <c r="F41" s="31"/>
      <c r="G41" s="31"/>
      <c r="H41" s="31"/>
      <c r="I41" s="31"/>
      <c r="J41" s="21"/>
      <c r="K41" s="25"/>
      <c r="L41" s="30"/>
      <c r="M41" s="26"/>
      <c r="N41" s="30"/>
      <c r="O41" s="26"/>
      <c r="P41" s="26"/>
      <c r="Q41" s="26"/>
      <c r="R41" s="27"/>
      <c r="S41" s="28"/>
      <c r="T41" s="28"/>
      <c r="U41" s="195"/>
      <c r="V41" s="75" t="s">
        <v>308</v>
      </c>
      <c r="W41" s="75" t="s">
        <v>309</v>
      </c>
      <c r="X41" s="75" t="s">
        <v>310</v>
      </c>
      <c r="Y41" s="76" t="s">
        <v>311</v>
      </c>
      <c r="Z41" s="29" t="s">
        <v>159</v>
      </c>
      <c r="AA41" s="33" t="s">
        <v>224</v>
      </c>
      <c r="AB41" s="34" t="s">
        <v>225</v>
      </c>
      <c r="AC41" s="35" t="s">
        <v>234</v>
      </c>
      <c r="AD41" s="35" t="s">
        <v>235</v>
      </c>
      <c r="AE41" s="67">
        <v>1</v>
      </c>
      <c r="AF41" s="203">
        <v>1</v>
      </c>
      <c r="AG41" s="64">
        <v>1</v>
      </c>
      <c r="AH41" s="71" t="s">
        <v>183</v>
      </c>
      <c r="AI41" s="67" t="s">
        <v>183</v>
      </c>
      <c r="AJ41" s="70">
        <v>30</v>
      </c>
      <c r="AK41" s="67" t="s">
        <v>224</v>
      </c>
      <c r="AL41" s="67" t="s">
        <v>224</v>
      </c>
      <c r="AM41" s="64" t="s">
        <v>174</v>
      </c>
      <c r="AN41" s="64" t="s">
        <v>253</v>
      </c>
      <c r="AO41" s="67" t="s">
        <v>224</v>
      </c>
      <c r="AP41" s="203" t="s">
        <v>224</v>
      </c>
      <c r="AQ41" s="67" t="s">
        <v>224</v>
      </c>
      <c r="AR41" s="67" t="s">
        <v>224</v>
      </c>
      <c r="AS41" s="67" t="s">
        <v>224</v>
      </c>
      <c r="AT41" s="67" t="s">
        <v>224</v>
      </c>
      <c r="AU41" s="67" t="s">
        <v>263</v>
      </c>
      <c r="AV41" s="21"/>
      <c r="AW41" s="21"/>
      <c r="AX41" s="21"/>
      <c r="AY41" s="21"/>
      <c r="AZ41" s="21"/>
      <c r="BA41" s="73" t="s">
        <v>312</v>
      </c>
      <c r="BB41" s="233" t="s">
        <v>313</v>
      </c>
      <c r="BC41" s="244" t="s">
        <v>350</v>
      </c>
    </row>
    <row r="42" spans="1:55" ht="273" x14ac:dyDescent="0.35">
      <c r="A42" s="59"/>
      <c r="B42" s="21"/>
      <c r="C42" s="21"/>
      <c r="D42" s="31"/>
      <c r="E42" s="31"/>
      <c r="F42" s="31"/>
      <c r="G42" s="31"/>
      <c r="H42" s="31"/>
      <c r="I42" s="31"/>
      <c r="J42" s="21"/>
      <c r="K42" s="25"/>
      <c r="L42" s="30"/>
      <c r="M42" s="26"/>
      <c r="N42" s="30"/>
      <c r="O42" s="26"/>
      <c r="P42" s="26"/>
      <c r="Q42" s="26"/>
      <c r="R42" s="27"/>
      <c r="S42" s="28"/>
      <c r="T42" s="28"/>
      <c r="U42" s="195"/>
      <c r="V42" s="75" t="s">
        <v>308</v>
      </c>
      <c r="W42" s="75" t="s">
        <v>309</v>
      </c>
      <c r="X42" s="75" t="s">
        <v>310</v>
      </c>
      <c r="Y42" s="76" t="s">
        <v>311</v>
      </c>
      <c r="Z42" s="29" t="s">
        <v>160</v>
      </c>
      <c r="AA42" s="33" t="s">
        <v>224</v>
      </c>
      <c r="AB42" s="34" t="s">
        <v>225</v>
      </c>
      <c r="AC42" s="35" t="s">
        <v>236</v>
      </c>
      <c r="AD42" s="35" t="s">
        <v>237</v>
      </c>
      <c r="AE42" s="67">
        <v>1</v>
      </c>
      <c r="AF42" s="203">
        <v>1</v>
      </c>
      <c r="AG42" s="64">
        <v>1</v>
      </c>
      <c r="AH42" s="71" t="s">
        <v>183</v>
      </c>
      <c r="AI42" s="67" t="s">
        <v>183</v>
      </c>
      <c r="AJ42" s="70">
        <v>30</v>
      </c>
      <c r="AK42" s="67" t="s">
        <v>224</v>
      </c>
      <c r="AL42" s="67" t="s">
        <v>224</v>
      </c>
      <c r="AM42" s="64" t="s">
        <v>174</v>
      </c>
      <c r="AN42" s="64" t="s">
        <v>253</v>
      </c>
      <c r="AO42" s="67" t="s">
        <v>224</v>
      </c>
      <c r="AP42" s="203" t="s">
        <v>224</v>
      </c>
      <c r="AQ42" s="67" t="s">
        <v>224</v>
      </c>
      <c r="AR42" s="67" t="s">
        <v>224</v>
      </c>
      <c r="AS42" s="67" t="s">
        <v>224</v>
      </c>
      <c r="AT42" s="67" t="s">
        <v>224</v>
      </c>
      <c r="AU42" s="67" t="s">
        <v>263</v>
      </c>
      <c r="AV42" s="21"/>
      <c r="AW42" s="21"/>
      <c r="AX42" s="21"/>
      <c r="AY42" s="21"/>
      <c r="AZ42" s="21"/>
      <c r="BA42" s="73" t="s">
        <v>312</v>
      </c>
      <c r="BB42" s="233" t="s">
        <v>313</v>
      </c>
      <c r="BC42" s="244" t="s">
        <v>350</v>
      </c>
    </row>
    <row r="43" spans="1:55" ht="273" x14ac:dyDescent="0.35">
      <c r="A43" s="59"/>
      <c r="B43" s="21"/>
      <c r="C43" s="21"/>
      <c r="D43" s="31"/>
      <c r="E43" s="31"/>
      <c r="F43" s="31"/>
      <c r="G43" s="31"/>
      <c r="H43" s="31"/>
      <c r="I43" s="31"/>
      <c r="J43" s="21"/>
      <c r="K43" s="25"/>
      <c r="L43" s="30"/>
      <c r="M43" s="26"/>
      <c r="N43" s="30"/>
      <c r="O43" s="26"/>
      <c r="P43" s="26"/>
      <c r="Q43" s="26"/>
      <c r="R43" s="27"/>
      <c r="S43" s="28"/>
      <c r="T43" s="28"/>
      <c r="U43" s="195"/>
      <c r="V43" s="75" t="s">
        <v>308</v>
      </c>
      <c r="W43" s="75" t="s">
        <v>309</v>
      </c>
      <c r="X43" s="75" t="s">
        <v>310</v>
      </c>
      <c r="Y43" s="76" t="s">
        <v>311</v>
      </c>
      <c r="Z43" s="29" t="s">
        <v>161</v>
      </c>
      <c r="AA43" s="33" t="s">
        <v>224</v>
      </c>
      <c r="AB43" s="34" t="s">
        <v>225</v>
      </c>
      <c r="AC43" s="35" t="s">
        <v>238</v>
      </c>
      <c r="AD43" s="35" t="s">
        <v>239</v>
      </c>
      <c r="AE43" s="67">
        <v>1</v>
      </c>
      <c r="AF43" s="203">
        <v>1</v>
      </c>
      <c r="AG43" s="64">
        <v>1</v>
      </c>
      <c r="AH43" s="71" t="s">
        <v>183</v>
      </c>
      <c r="AI43" s="67" t="s">
        <v>183</v>
      </c>
      <c r="AJ43" s="70">
        <v>30</v>
      </c>
      <c r="AK43" s="67" t="s">
        <v>224</v>
      </c>
      <c r="AL43" s="67" t="s">
        <v>224</v>
      </c>
      <c r="AM43" s="64" t="s">
        <v>174</v>
      </c>
      <c r="AN43" s="64" t="s">
        <v>253</v>
      </c>
      <c r="AO43" s="67" t="s">
        <v>224</v>
      </c>
      <c r="AP43" s="203" t="s">
        <v>224</v>
      </c>
      <c r="AQ43" s="67" t="s">
        <v>224</v>
      </c>
      <c r="AR43" s="67" t="s">
        <v>224</v>
      </c>
      <c r="AS43" s="67" t="s">
        <v>224</v>
      </c>
      <c r="AT43" s="67" t="s">
        <v>224</v>
      </c>
      <c r="AU43" s="67" t="s">
        <v>263</v>
      </c>
      <c r="AV43" s="21"/>
      <c r="AW43" s="21"/>
      <c r="AX43" s="21"/>
      <c r="AY43" s="21"/>
      <c r="AZ43" s="21"/>
      <c r="BA43" s="73" t="s">
        <v>312</v>
      </c>
      <c r="BB43" s="233" t="s">
        <v>313</v>
      </c>
      <c r="BC43" s="244" t="s">
        <v>350</v>
      </c>
    </row>
    <row r="44" spans="1:55" ht="273" x14ac:dyDescent="0.35">
      <c r="A44" s="59"/>
      <c r="B44" s="21"/>
      <c r="C44" s="21"/>
      <c r="D44" s="31"/>
      <c r="E44" s="31"/>
      <c r="F44" s="31"/>
      <c r="G44" s="31"/>
      <c r="H44" s="31"/>
      <c r="I44" s="31"/>
      <c r="J44" s="21"/>
      <c r="K44" s="25"/>
      <c r="L44" s="30"/>
      <c r="M44" s="26"/>
      <c r="N44" s="30"/>
      <c r="O44" s="26"/>
      <c r="P44" s="26"/>
      <c r="Q44" s="26"/>
      <c r="R44" s="27"/>
      <c r="S44" s="28"/>
      <c r="T44" s="28"/>
      <c r="U44" s="195"/>
      <c r="V44" s="75" t="s">
        <v>308</v>
      </c>
      <c r="W44" s="75" t="s">
        <v>309</v>
      </c>
      <c r="X44" s="75" t="s">
        <v>310</v>
      </c>
      <c r="Y44" s="76" t="s">
        <v>311</v>
      </c>
      <c r="Z44" s="29" t="s">
        <v>162</v>
      </c>
      <c r="AA44" s="33" t="s">
        <v>224</v>
      </c>
      <c r="AB44" s="34" t="s">
        <v>225</v>
      </c>
      <c r="AC44" s="35" t="s">
        <v>240</v>
      </c>
      <c r="AD44" s="35" t="s">
        <v>241</v>
      </c>
      <c r="AE44" s="67">
        <v>1</v>
      </c>
      <c r="AF44" s="203">
        <v>1</v>
      </c>
      <c r="AG44" s="64">
        <v>1</v>
      </c>
      <c r="AH44" s="71" t="s">
        <v>183</v>
      </c>
      <c r="AI44" s="67" t="s">
        <v>183</v>
      </c>
      <c r="AJ44" s="70">
        <v>30</v>
      </c>
      <c r="AK44" s="67" t="s">
        <v>224</v>
      </c>
      <c r="AL44" s="67" t="s">
        <v>224</v>
      </c>
      <c r="AM44" s="64" t="s">
        <v>174</v>
      </c>
      <c r="AN44" s="64" t="s">
        <v>253</v>
      </c>
      <c r="AO44" s="67" t="s">
        <v>224</v>
      </c>
      <c r="AP44" s="203" t="s">
        <v>224</v>
      </c>
      <c r="AQ44" s="67" t="s">
        <v>224</v>
      </c>
      <c r="AR44" s="67" t="s">
        <v>224</v>
      </c>
      <c r="AS44" s="67" t="s">
        <v>224</v>
      </c>
      <c r="AT44" s="67" t="s">
        <v>224</v>
      </c>
      <c r="AU44" s="67" t="s">
        <v>263</v>
      </c>
      <c r="AV44" s="21"/>
      <c r="AW44" s="21"/>
      <c r="AX44" s="21"/>
      <c r="AY44" s="21"/>
      <c r="AZ44" s="21"/>
      <c r="BA44" s="73" t="s">
        <v>312</v>
      </c>
      <c r="BB44" s="233" t="s">
        <v>313</v>
      </c>
      <c r="BC44" s="244" t="s">
        <v>350</v>
      </c>
    </row>
    <row r="45" spans="1:55" ht="175.5" x14ac:dyDescent="0.35">
      <c r="A45" s="59"/>
      <c r="B45" s="21"/>
      <c r="C45" s="21"/>
      <c r="D45" s="31"/>
      <c r="E45" s="31"/>
      <c r="F45" s="31"/>
      <c r="G45" s="31"/>
      <c r="H45" s="31"/>
      <c r="I45" s="31"/>
      <c r="J45" s="21"/>
      <c r="K45" s="25"/>
      <c r="L45" s="30"/>
      <c r="M45" s="26"/>
      <c r="N45" s="30"/>
      <c r="O45" s="26"/>
      <c r="P45" s="26"/>
      <c r="Q45" s="26"/>
      <c r="R45" s="27"/>
      <c r="S45" s="28"/>
      <c r="T45" s="28"/>
      <c r="U45" s="195"/>
      <c r="V45" s="72" t="s">
        <v>314</v>
      </c>
      <c r="W45" s="72" t="s">
        <v>303</v>
      </c>
      <c r="X45" s="72" t="s">
        <v>315</v>
      </c>
      <c r="Y45" s="74" t="s">
        <v>316</v>
      </c>
      <c r="Z45" s="29" t="s">
        <v>163</v>
      </c>
      <c r="AA45" s="33" t="s">
        <v>224</v>
      </c>
      <c r="AB45" s="34" t="s">
        <v>225</v>
      </c>
      <c r="AC45" s="35" t="s">
        <v>242</v>
      </c>
      <c r="AD45" s="35" t="s">
        <v>243</v>
      </c>
      <c r="AE45" s="67">
        <v>1</v>
      </c>
      <c r="AF45" s="203">
        <v>1</v>
      </c>
      <c r="AG45" s="64">
        <v>1</v>
      </c>
      <c r="AH45" s="71" t="s">
        <v>183</v>
      </c>
      <c r="AI45" s="67" t="s">
        <v>183</v>
      </c>
      <c r="AJ45" s="70">
        <v>30</v>
      </c>
      <c r="AK45" s="67" t="s">
        <v>224</v>
      </c>
      <c r="AL45" s="67" t="s">
        <v>224</v>
      </c>
      <c r="AM45" s="64" t="s">
        <v>174</v>
      </c>
      <c r="AN45" s="64" t="s">
        <v>253</v>
      </c>
      <c r="AO45" s="67" t="s">
        <v>224</v>
      </c>
      <c r="AP45" s="203" t="s">
        <v>224</v>
      </c>
      <c r="AQ45" s="67" t="s">
        <v>224</v>
      </c>
      <c r="AR45" s="67" t="s">
        <v>224</v>
      </c>
      <c r="AS45" s="67" t="s">
        <v>224</v>
      </c>
      <c r="AT45" s="67" t="s">
        <v>224</v>
      </c>
      <c r="AU45" s="67" t="s">
        <v>263</v>
      </c>
      <c r="AV45" s="21"/>
      <c r="AW45" s="21"/>
      <c r="AX45" s="21"/>
      <c r="AY45" s="21"/>
      <c r="AZ45" s="21"/>
      <c r="BA45" s="64" t="s">
        <v>317</v>
      </c>
      <c r="BB45" s="234" t="s">
        <v>318</v>
      </c>
      <c r="BC45" s="244" t="s">
        <v>350</v>
      </c>
    </row>
    <row r="46" spans="1:55" ht="409.5" x14ac:dyDescent="0.35">
      <c r="A46" s="59"/>
      <c r="B46" s="21"/>
      <c r="C46" s="21"/>
      <c r="D46" s="31"/>
      <c r="E46" s="31"/>
      <c r="F46" s="31"/>
      <c r="G46" s="31"/>
      <c r="H46" s="31"/>
      <c r="I46" s="31"/>
      <c r="J46" s="21"/>
      <c r="K46" s="25"/>
      <c r="L46" s="30"/>
      <c r="M46" s="26"/>
      <c r="N46" s="30"/>
      <c r="O46" s="26"/>
      <c r="P46" s="26"/>
      <c r="Q46" s="26"/>
      <c r="R46" s="27"/>
      <c r="S46" s="28"/>
      <c r="T46" s="28"/>
      <c r="U46" s="195"/>
      <c r="V46" s="72" t="s">
        <v>319</v>
      </c>
      <c r="W46" s="74" t="s">
        <v>320</v>
      </c>
      <c r="X46" s="74" t="s">
        <v>321</v>
      </c>
      <c r="Y46" s="74" t="s">
        <v>322</v>
      </c>
      <c r="Z46" s="29" t="s">
        <v>164</v>
      </c>
      <c r="AA46" s="33" t="s">
        <v>224</v>
      </c>
      <c r="AB46" s="34" t="s">
        <v>225</v>
      </c>
      <c r="AC46" s="35" t="s">
        <v>244</v>
      </c>
      <c r="AD46" s="35" t="s">
        <v>245</v>
      </c>
      <c r="AE46" s="67">
        <v>1</v>
      </c>
      <c r="AF46" s="203">
        <v>1</v>
      </c>
      <c r="AG46" s="64">
        <v>1</v>
      </c>
      <c r="AH46" s="71" t="s">
        <v>183</v>
      </c>
      <c r="AI46" s="67" t="s">
        <v>183</v>
      </c>
      <c r="AJ46" s="70">
        <v>30</v>
      </c>
      <c r="AK46" s="67" t="s">
        <v>224</v>
      </c>
      <c r="AL46" s="67" t="s">
        <v>224</v>
      </c>
      <c r="AM46" s="64" t="s">
        <v>174</v>
      </c>
      <c r="AN46" s="64" t="s">
        <v>253</v>
      </c>
      <c r="AO46" s="67" t="s">
        <v>224</v>
      </c>
      <c r="AP46" s="203" t="s">
        <v>224</v>
      </c>
      <c r="AQ46" s="67" t="s">
        <v>224</v>
      </c>
      <c r="AR46" s="67" t="s">
        <v>224</v>
      </c>
      <c r="AS46" s="67" t="s">
        <v>224</v>
      </c>
      <c r="AT46" s="67" t="s">
        <v>224</v>
      </c>
      <c r="AU46" s="67" t="s">
        <v>263</v>
      </c>
      <c r="AV46" s="21"/>
      <c r="AW46" s="21"/>
      <c r="AX46" s="21"/>
      <c r="AY46" s="21"/>
      <c r="AZ46" s="21"/>
      <c r="BA46" s="64" t="s">
        <v>323</v>
      </c>
      <c r="BB46" s="234" t="s">
        <v>324</v>
      </c>
      <c r="BC46" s="244" t="s">
        <v>350</v>
      </c>
    </row>
    <row r="47" spans="1:55" ht="409.5" x14ac:dyDescent="0.35">
      <c r="A47" s="59"/>
      <c r="B47" s="21"/>
      <c r="C47" s="21"/>
      <c r="D47" s="31"/>
      <c r="E47" s="31"/>
      <c r="F47" s="31"/>
      <c r="G47" s="31"/>
      <c r="H47" s="31"/>
      <c r="I47" s="31"/>
      <c r="J47" s="21"/>
      <c r="K47" s="25"/>
      <c r="L47" s="30"/>
      <c r="M47" s="26"/>
      <c r="N47" s="30"/>
      <c r="O47" s="26"/>
      <c r="P47" s="26"/>
      <c r="Q47" s="26"/>
      <c r="R47" s="27"/>
      <c r="S47" s="28"/>
      <c r="T47" s="28"/>
      <c r="U47" s="195"/>
      <c r="V47" s="72" t="s">
        <v>319</v>
      </c>
      <c r="W47" s="74" t="s">
        <v>320</v>
      </c>
      <c r="X47" s="74" t="s">
        <v>321</v>
      </c>
      <c r="Y47" s="74" t="s">
        <v>322</v>
      </c>
      <c r="Z47" s="29" t="s">
        <v>165</v>
      </c>
      <c r="AA47" s="33" t="s">
        <v>224</v>
      </c>
      <c r="AB47" s="34" t="s">
        <v>225</v>
      </c>
      <c r="AC47" s="35" t="s">
        <v>246</v>
      </c>
      <c r="AD47" s="35" t="s">
        <v>247</v>
      </c>
      <c r="AE47" s="67">
        <v>1</v>
      </c>
      <c r="AF47" s="203">
        <v>1</v>
      </c>
      <c r="AG47" s="64">
        <v>1</v>
      </c>
      <c r="AH47" s="71" t="s">
        <v>183</v>
      </c>
      <c r="AI47" s="67" t="s">
        <v>183</v>
      </c>
      <c r="AJ47" s="70">
        <v>30</v>
      </c>
      <c r="AK47" s="67" t="s">
        <v>224</v>
      </c>
      <c r="AL47" s="67" t="s">
        <v>224</v>
      </c>
      <c r="AM47" s="64" t="s">
        <v>174</v>
      </c>
      <c r="AN47" s="64" t="s">
        <v>253</v>
      </c>
      <c r="AO47" s="67" t="s">
        <v>224</v>
      </c>
      <c r="AP47" s="203" t="s">
        <v>224</v>
      </c>
      <c r="AQ47" s="67" t="s">
        <v>224</v>
      </c>
      <c r="AR47" s="67" t="s">
        <v>224</v>
      </c>
      <c r="AS47" s="67" t="s">
        <v>224</v>
      </c>
      <c r="AT47" s="67" t="s">
        <v>224</v>
      </c>
      <c r="AU47" s="67" t="s">
        <v>263</v>
      </c>
      <c r="AV47" s="21"/>
      <c r="AW47" s="21"/>
      <c r="AX47" s="21"/>
      <c r="AY47" s="21"/>
      <c r="AZ47" s="21"/>
      <c r="BA47" s="64" t="s">
        <v>323</v>
      </c>
      <c r="BB47" s="234" t="s">
        <v>324</v>
      </c>
      <c r="BC47" s="244" t="s">
        <v>350</v>
      </c>
    </row>
    <row r="48" spans="1:55" ht="409.6" thickBot="1" x14ac:dyDescent="0.4">
      <c r="A48" s="60"/>
      <c r="B48" s="38"/>
      <c r="C48" s="38"/>
      <c r="D48" s="61"/>
      <c r="E48" s="61"/>
      <c r="F48" s="61"/>
      <c r="G48" s="61"/>
      <c r="H48" s="61"/>
      <c r="I48" s="61"/>
      <c r="J48" s="38"/>
      <c r="K48" s="39"/>
      <c r="L48" s="40"/>
      <c r="M48" s="41"/>
      <c r="N48" s="40"/>
      <c r="O48" s="41"/>
      <c r="P48" s="41"/>
      <c r="Q48" s="41"/>
      <c r="R48" s="42"/>
      <c r="S48" s="43"/>
      <c r="T48" s="43"/>
      <c r="U48" s="196"/>
      <c r="V48" s="79" t="s">
        <v>319</v>
      </c>
      <c r="W48" s="80" t="s">
        <v>320</v>
      </c>
      <c r="X48" s="80" t="s">
        <v>321</v>
      </c>
      <c r="Y48" s="80" t="s">
        <v>322</v>
      </c>
      <c r="Z48" s="44" t="s">
        <v>166</v>
      </c>
      <c r="AA48" s="45" t="s">
        <v>224</v>
      </c>
      <c r="AB48" s="46" t="s">
        <v>225</v>
      </c>
      <c r="AC48" s="47" t="s">
        <v>248</v>
      </c>
      <c r="AD48" s="47" t="s">
        <v>249</v>
      </c>
      <c r="AE48" s="48">
        <v>1</v>
      </c>
      <c r="AF48" s="204">
        <v>1</v>
      </c>
      <c r="AG48" s="49">
        <v>1</v>
      </c>
      <c r="AH48" s="50" t="s">
        <v>183</v>
      </c>
      <c r="AI48" s="48" t="s">
        <v>183</v>
      </c>
      <c r="AJ48" s="51">
        <v>30</v>
      </c>
      <c r="AK48" s="48" t="s">
        <v>224</v>
      </c>
      <c r="AL48" s="48" t="s">
        <v>224</v>
      </c>
      <c r="AM48" s="49" t="s">
        <v>174</v>
      </c>
      <c r="AN48" s="49" t="s">
        <v>253</v>
      </c>
      <c r="AO48" s="48" t="s">
        <v>224</v>
      </c>
      <c r="AP48" s="204" t="s">
        <v>224</v>
      </c>
      <c r="AQ48" s="41" t="s">
        <v>224</v>
      </c>
      <c r="AR48" s="41" t="s">
        <v>224</v>
      </c>
      <c r="AS48" s="41" t="s">
        <v>224</v>
      </c>
      <c r="AT48" s="41" t="s">
        <v>224</v>
      </c>
      <c r="AU48" s="48" t="s">
        <v>263</v>
      </c>
      <c r="AV48" s="38"/>
      <c r="AW48" s="38"/>
      <c r="AX48" s="38"/>
      <c r="AY48" s="38"/>
      <c r="AZ48" s="38"/>
      <c r="BA48" s="49" t="s">
        <v>323</v>
      </c>
      <c r="BB48" s="235" t="s">
        <v>324</v>
      </c>
      <c r="BC48" s="245" t="s">
        <v>350</v>
      </c>
    </row>
    <row r="49" spans="43:43" x14ac:dyDescent="0.25">
      <c r="AQ49" s="82">
        <f>SUM(AQ10:AQ48)</f>
        <v>12802884962.999998</v>
      </c>
    </row>
  </sheetData>
  <mergeCells count="235">
    <mergeCell ref="AK7:AP7"/>
    <mergeCell ref="AP8:AP9"/>
    <mergeCell ref="D1:BB1"/>
    <mergeCell ref="D2:BB2"/>
    <mergeCell ref="BC7:BC9"/>
    <mergeCell ref="BC10:BC12"/>
    <mergeCell ref="BC20:BC21"/>
    <mergeCell ref="BC24:BC26"/>
    <mergeCell ref="U10:U15"/>
    <mergeCell ref="U18:U21"/>
    <mergeCell ref="U22:U26"/>
    <mergeCell ref="U27:U29"/>
    <mergeCell ref="U30:U31"/>
    <mergeCell ref="U33:U34"/>
    <mergeCell ref="AF8:AF9"/>
    <mergeCell ref="AF10:AF12"/>
    <mergeCell ref="AF20:AF21"/>
    <mergeCell ref="AF24:AF26"/>
    <mergeCell ref="AR24:AR26"/>
    <mergeCell ref="AS24:AS26"/>
    <mergeCell ref="AT24:AT26"/>
    <mergeCell ref="AU24:AU26"/>
    <mergeCell ref="AV24:AV26"/>
    <mergeCell ref="AL10:AL12"/>
    <mergeCell ref="AM10:AM12"/>
    <mergeCell ref="AN10:AN12"/>
    <mergeCell ref="AN20:AN21"/>
    <mergeCell ref="AM20:AM21"/>
    <mergeCell ref="AL20:AL21"/>
    <mergeCell ref="D10:D36"/>
    <mergeCell ref="E10:E36"/>
    <mergeCell ref="F10:F36"/>
    <mergeCell ref="G10:G36"/>
    <mergeCell ref="H10:H36"/>
    <mergeCell ref="I10:I36"/>
    <mergeCell ref="AL24:AL26"/>
    <mergeCell ref="AM24:AM26"/>
    <mergeCell ref="AN24:AN26"/>
    <mergeCell ref="AC20:AC21"/>
    <mergeCell ref="AA10:AA21"/>
    <mergeCell ref="AB10:AB21"/>
    <mergeCell ref="AA22:AA29"/>
    <mergeCell ref="AB22:AB29"/>
    <mergeCell ref="AA30:AA34"/>
    <mergeCell ref="AB30:AB34"/>
    <mergeCell ref="AA35:AA36"/>
    <mergeCell ref="AB35:AB36"/>
    <mergeCell ref="W10:W21"/>
    <mergeCell ref="X10:X21"/>
    <mergeCell ref="Y10:Y21"/>
    <mergeCell ref="W22:W29"/>
    <mergeCell ref="X22:X29"/>
    <mergeCell ref="Y22:Y29"/>
    <mergeCell ref="A10:A36"/>
    <mergeCell ref="AC24:AC26"/>
    <mergeCell ref="AD24:AD26"/>
    <mergeCell ref="AE24:AE26"/>
    <mergeCell ref="AG24:AG26"/>
    <mergeCell ref="AH24:AH26"/>
    <mergeCell ref="AI24:AI26"/>
    <mergeCell ref="AJ24:AJ26"/>
    <mergeCell ref="AK24:AK26"/>
    <mergeCell ref="AC10:AC12"/>
    <mergeCell ref="AD10:AD12"/>
    <mergeCell ref="AE10:AE12"/>
    <mergeCell ref="AG10:AG12"/>
    <mergeCell ref="AH10:AH12"/>
    <mergeCell ref="AI10:AI12"/>
    <mergeCell ref="AJ10:AJ12"/>
    <mergeCell ref="AK10:AK12"/>
    <mergeCell ref="AK20:AK21"/>
    <mergeCell ref="AJ20:AJ21"/>
    <mergeCell ref="AI20:AI21"/>
    <mergeCell ref="AH20:AH21"/>
    <mergeCell ref="AG20:AG21"/>
    <mergeCell ref="AE20:AE21"/>
    <mergeCell ref="AD20:AD21"/>
    <mergeCell ref="BA10:BA36"/>
    <mergeCell ref="BB10:BB36"/>
    <mergeCell ref="AS10:AS12"/>
    <mergeCell ref="AT10:AT12"/>
    <mergeCell ref="AU10:AU12"/>
    <mergeCell ref="AV10:AV12"/>
    <mergeCell ref="AW10:AW12"/>
    <mergeCell ref="AY10:AY12"/>
    <mergeCell ref="AZ10:AZ12"/>
    <mergeCell ref="AS20:AS21"/>
    <mergeCell ref="AT20:AT21"/>
    <mergeCell ref="AU20:AU21"/>
    <mergeCell ref="AV20:AV21"/>
    <mergeCell ref="AW20:AW21"/>
    <mergeCell ref="AY20:AY21"/>
    <mergeCell ref="AW24:AW26"/>
    <mergeCell ref="AY24:AY26"/>
    <mergeCell ref="AZ24:AZ26"/>
    <mergeCell ref="AZ20:AZ21"/>
    <mergeCell ref="W30:W34"/>
    <mergeCell ref="X30:X34"/>
    <mergeCell ref="Y30:Y34"/>
    <mergeCell ref="W35:W36"/>
    <mergeCell ref="X35:X36"/>
    <mergeCell ref="Y35:Y36"/>
    <mergeCell ref="B10:B36"/>
    <mergeCell ref="C10:C36"/>
    <mergeCell ref="J35:J36"/>
    <mergeCell ref="Q30:Q31"/>
    <mergeCell ref="O33:O34"/>
    <mergeCell ref="P33:P34"/>
    <mergeCell ref="Q33:Q34"/>
    <mergeCell ref="N33:N34"/>
    <mergeCell ref="K27:K29"/>
    <mergeCell ref="L27:L29"/>
    <mergeCell ref="M27:M29"/>
    <mergeCell ref="N27:N29"/>
    <mergeCell ref="O27:O29"/>
    <mergeCell ref="J30:J34"/>
    <mergeCell ref="K30:K31"/>
    <mergeCell ref="K33:K34"/>
    <mergeCell ref="L30:L31"/>
    <mergeCell ref="J22:J29"/>
    <mergeCell ref="L22:L26"/>
    <mergeCell ref="K22:K26"/>
    <mergeCell ref="Q22:Q26"/>
    <mergeCell ref="O22:O26"/>
    <mergeCell ref="N22:N26"/>
    <mergeCell ref="M22:M26"/>
    <mergeCell ref="Q27:Q29"/>
    <mergeCell ref="P27:P29"/>
    <mergeCell ref="M30:M31"/>
    <mergeCell ref="N30:N31"/>
    <mergeCell ref="L33:L34"/>
    <mergeCell ref="M33:M34"/>
    <mergeCell ref="Z10:Z21"/>
    <mergeCell ref="Z22:Z29"/>
    <mergeCell ref="Z30:Z34"/>
    <mergeCell ref="Z35:Z36"/>
    <mergeCell ref="V10:V21"/>
    <mergeCell ref="V22:V29"/>
    <mergeCell ref="V30:V34"/>
    <mergeCell ref="V35:V36"/>
    <mergeCell ref="O30:O31"/>
    <mergeCell ref="P30:P31"/>
    <mergeCell ref="Q10:Q15"/>
    <mergeCell ref="P10:P15"/>
    <mergeCell ref="O10:O15"/>
    <mergeCell ref="T30:T31"/>
    <mergeCell ref="T33:T34"/>
    <mergeCell ref="T10:T15"/>
    <mergeCell ref="T18:T21"/>
    <mergeCell ref="T22:T26"/>
    <mergeCell ref="T27:T29"/>
    <mergeCell ref="R30:R31"/>
    <mergeCell ref="R33:R34"/>
    <mergeCell ref="S10:S15"/>
    <mergeCell ref="O18:O21"/>
    <mergeCell ref="K18:K21"/>
    <mergeCell ref="L18:L21"/>
    <mergeCell ref="N10:N15"/>
    <mergeCell ref="M10:M15"/>
    <mergeCell ref="L10:L15"/>
    <mergeCell ref="K10:K15"/>
    <mergeCell ref="J10:J21"/>
    <mergeCell ref="M18:M21"/>
    <mergeCell ref="N18:N21"/>
    <mergeCell ref="S22:S26"/>
    <mergeCell ref="S30:S31"/>
    <mergeCell ref="S27:S29"/>
    <mergeCell ref="S33:S34"/>
    <mergeCell ref="R10:R15"/>
    <mergeCell ref="R18:R21"/>
    <mergeCell ref="R22:R26"/>
    <mergeCell ref="R27:R29"/>
    <mergeCell ref="P22:P26"/>
    <mergeCell ref="S18:S21"/>
    <mergeCell ref="P18:P21"/>
    <mergeCell ref="Q18:Q21"/>
    <mergeCell ref="AU8:AU9"/>
    <mergeCell ref="AI8:AI9"/>
    <mergeCell ref="AJ8:AJ9"/>
    <mergeCell ref="AK8:AK9"/>
    <mergeCell ref="AL8:AL9"/>
    <mergeCell ref="AM8:AM9"/>
    <mergeCell ref="AN8:AN9"/>
    <mergeCell ref="AO8:AO9"/>
    <mergeCell ref="AQ8:AQ9"/>
    <mergeCell ref="AR8:AR9"/>
    <mergeCell ref="AS8:AS9"/>
    <mergeCell ref="B8:B9"/>
    <mergeCell ref="C8:C9"/>
    <mergeCell ref="D8:D9"/>
    <mergeCell ref="E8:E9"/>
    <mergeCell ref="F8:F9"/>
    <mergeCell ref="S8:S9"/>
    <mergeCell ref="T8:T9"/>
    <mergeCell ref="Y8:Y9"/>
    <mergeCell ref="AT8:AT9"/>
    <mergeCell ref="AE8:AE9"/>
    <mergeCell ref="AG8:AG9"/>
    <mergeCell ref="AH8:AH9"/>
    <mergeCell ref="Z8:Z9"/>
    <mergeCell ref="U8:U9"/>
    <mergeCell ref="X8:X9"/>
    <mergeCell ref="G8:G9"/>
    <mergeCell ref="I8:I9"/>
    <mergeCell ref="AA8:AA9"/>
    <mergeCell ref="J8:J9"/>
    <mergeCell ref="K8:K9"/>
    <mergeCell ref="L8:L9"/>
    <mergeCell ref="M8:M9"/>
    <mergeCell ref="N8:N9"/>
    <mergeCell ref="O8:P8"/>
    <mergeCell ref="H8:H9"/>
    <mergeCell ref="Q8:Q9"/>
    <mergeCell ref="R8:R9"/>
    <mergeCell ref="A6:BB6"/>
    <mergeCell ref="A1:C4"/>
    <mergeCell ref="D3:BA3"/>
    <mergeCell ref="BA8:BA9"/>
    <mergeCell ref="BB8:BB9"/>
    <mergeCell ref="BA7:BB7"/>
    <mergeCell ref="A8:A9"/>
    <mergeCell ref="V8:V9"/>
    <mergeCell ref="W8:W9"/>
    <mergeCell ref="A7:T7"/>
    <mergeCell ref="V7:Y7"/>
    <mergeCell ref="Z7:AJ7"/>
    <mergeCell ref="AQ7:AZ7"/>
    <mergeCell ref="AV8:AV9"/>
    <mergeCell ref="AW8:AW9"/>
    <mergeCell ref="AX8:AX9"/>
    <mergeCell ref="AY8:AY9"/>
    <mergeCell ref="AZ8:AZ9"/>
    <mergeCell ref="AB8:AB9"/>
    <mergeCell ref="AC8:AC9"/>
    <mergeCell ref="AD8:AD9"/>
  </mergeCells>
  <phoneticPr fontId="50" type="noConversion"/>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INSTRUCTIVO</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planeacion</cp:lastModifiedBy>
  <dcterms:created xsi:type="dcterms:W3CDTF">2022-12-26T20:23:47Z</dcterms:created>
  <dcterms:modified xsi:type="dcterms:W3CDTF">2023-04-12T16:08:37Z</dcterms:modified>
</cp:coreProperties>
</file>